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5" windowWidth="16275" windowHeight="7935"/>
  </bookViews>
  <sheets>
    <sheet name="Ukulele neck" sheetId="3" r:id="rId1"/>
  </sheets>
  <calcPr calcId="145621"/>
</workbook>
</file>

<file path=xl/calcChain.xml><?xml version="1.0" encoding="utf-8"?>
<calcChain xmlns="http://schemas.openxmlformats.org/spreadsheetml/2006/main"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" i="3"/>
  <c r="Q1" i="3"/>
  <c r="Q2" i="3"/>
  <c r="Q3" i="3"/>
  <c r="Q4" i="3"/>
  <c r="S1" i="3"/>
  <c r="T1" i="3" l="1"/>
  <c r="Q5" i="3"/>
  <c r="S2" i="3"/>
  <c r="Q6" i="3" l="1"/>
  <c r="S3" i="3"/>
  <c r="Q7" i="3" l="1"/>
  <c r="S4" i="3"/>
  <c r="Q8" i="3" l="1"/>
  <c r="S5" i="3"/>
  <c r="Q9" i="3" l="1"/>
  <c r="S6" i="3"/>
  <c r="Q10" i="3" l="1"/>
  <c r="S7" i="3"/>
  <c r="Q11" i="3" l="1"/>
  <c r="S8" i="3"/>
  <c r="Q12" i="3" l="1"/>
  <c r="S9" i="3"/>
  <c r="Q13" i="3" l="1"/>
  <c r="S10" i="3"/>
  <c r="Q14" i="3" l="1"/>
  <c r="S11" i="3"/>
  <c r="Q15" i="3" l="1"/>
  <c r="S12" i="3"/>
  <c r="Q16" i="3" l="1"/>
  <c r="S13" i="3"/>
  <c r="Q17" i="3" l="1"/>
  <c r="S14" i="3"/>
  <c r="Q18" i="3" l="1"/>
  <c r="S15" i="3"/>
  <c r="Q19" i="3" l="1"/>
  <c r="S16" i="3"/>
  <c r="Q20" i="3" l="1"/>
  <c r="S17" i="3"/>
  <c r="Q21" i="3" l="1"/>
  <c r="S18" i="3"/>
  <c r="Q22" i="3" l="1"/>
  <c r="S19" i="3"/>
  <c r="Q23" i="3" l="1"/>
  <c r="S20" i="3"/>
  <c r="Q24" i="3" l="1"/>
  <c r="S21" i="3"/>
  <c r="Q25" i="3" l="1"/>
  <c r="S22" i="3"/>
  <c r="Q26" i="3" l="1"/>
  <c r="S23" i="3"/>
  <c r="Q27" i="3" l="1"/>
  <c r="S24" i="3"/>
  <c r="Q28" i="3" l="1"/>
  <c r="S25" i="3"/>
  <c r="Q29" i="3"/>
  <c r="S26" i="3"/>
  <c r="Q30" i="3"/>
  <c r="S27" i="3"/>
  <c r="Q31" i="3"/>
  <c r="S28" i="3"/>
  <c r="Q32" i="3"/>
  <c r="S29" i="3"/>
  <c r="Q33" i="3"/>
  <c r="S30" i="3"/>
  <c r="Q34" i="3"/>
  <c r="S31" i="3"/>
  <c r="Q35" i="3"/>
  <c r="S32" i="3"/>
  <c r="Q36" i="3"/>
  <c r="S33" i="3"/>
  <c r="Q37" i="3"/>
  <c r="S34" i="3"/>
  <c r="Q38" i="3"/>
  <c r="S35" i="3"/>
  <c r="Q39" i="3"/>
  <c r="S36" i="3"/>
  <c r="Q40" i="3"/>
  <c r="S37" i="3"/>
  <c r="Q41" i="3"/>
  <c r="S38" i="3"/>
  <c r="Q42" i="3"/>
  <c r="S39" i="3"/>
  <c r="Q43" i="3"/>
  <c r="S40" i="3"/>
  <c r="Q44" i="3"/>
  <c r="S41" i="3"/>
  <c r="Q45" i="3"/>
  <c r="S42" i="3"/>
  <c r="Q46" i="3"/>
  <c r="S43" i="3"/>
  <c r="Q47" i="3"/>
  <c r="S44" i="3"/>
  <c r="Q48" i="3"/>
  <c r="S45" i="3"/>
  <c r="Q49" i="3"/>
  <c r="Q50" i="3"/>
  <c r="Q51" i="3"/>
  <c r="Q52" i="3"/>
  <c r="Q53" i="3"/>
  <c r="N3" i="3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" i="3"/>
  <c r="AD19" i="3"/>
  <c r="AD20" i="3" s="1"/>
  <c r="AD18" i="3"/>
  <c r="AD17" i="3"/>
  <c r="AC15" i="3"/>
  <c r="AN101" i="3"/>
  <c r="AM101" i="3" s="1"/>
  <c r="AN24" i="3"/>
  <c r="AN25" i="3"/>
  <c r="AM25" i="3" s="1"/>
  <c r="AN26" i="3"/>
  <c r="AN27" i="3"/>
  <c r="AO27" i="3" s="1"/>
  <c r="AN28" i="3"/>
  <c r="AO28" i="3" s="1"/>
  <c r="AN29" i="3"/>
  <c r="AM29" i="3" s="1"/>
  <c r="AN30" i="3"/>
  <c r="AN31" i="3"/>
  <c r="AM31" i="3" s="1"/>
  <c r="AN32" i="3"/>
  <c r="AO32" i="3" s="1"/>
  <c r="AN33" i="3"/>
  <c r="AM33" i="3" s="1"/>
  <c r="AN34" i="3"/>
  <c r="AN35" i="3"/>
  <c r="AM35" i="3" s="1"/>
  <c r="AN36" i="3"/>
  <c r="AN37" i="3"/>
  <c r="AM37" i="3" s="1"/>
  <c r="AN38" i="3"/>
  <c r="AM38" i="3" s="1"/>
  <c r="AN39" i="3"/>
  <c r="AM39" i="3" s="1"/>
  <c r="AN40" i="3"/>
  <c r="AN41" i="3"/>
  <c r="AM41" i="3" s="1"/>
  <c r="AN42" i="3"/>
  <c r="AN43" i="3"/>
  <c r="AO43" i="3" s="1"/>
  <c r="AN44" i="3"/>
  <c r="AO44" i="3" s="1"/>
  <c r="AN45" i="3"/>
  <c r="AM45" i="3" s="1"/>
  <c r="AN46" i="3"/>
  <c r="AN47" i="3"/>
  <c r="AM47" i="3" s="1"/>
  <c r="AN48" i="3"/>
  <c r="AO48" i="3" s="1"/>
  <c r="AN49" i="3"/>
  <c r="AM49" i="3" s="1"/>
  <c r="AN50" i="3"/>
  <c r="AN51" i="3"/>
  <c r="AM51" i="3" s="1"/>
  <c r="AN52" i="3"/>
  <c r="AN53" i="3"/>
  <c r="AM53" i="3" s="1"/>
  <c r="AN54" i="3"/>
  <c r="AM54" i="3" s="1"/>
  <c r="AN55" i="3"/>
  <c r="AM55" i="3" s="1"/>
  <c r="AN56" i="3"/>
  <c r="AN57" i="3"/>
  <c r="AM57" i="3" s="1"/>
  <c r="AN58" i="3"/>
  <c r="AN59" i="3"/>
  <c r="AM59" i="3" s="1"/>
  <c r="AN60" i="3"/>
  <c r="AO60" i="3" s="1"/>
  <c r="AN61" i="3"/>
  <c r="AM61" i="3" s="1"/>
  <c r="AN62" i="3"/>
  <c r="AN63" i="3"/>
  <c r="AM63" i="3" s="1"/>
  <c r="AN64" i="3"/>
  <c r="AO64" i="3" s="1"/>
  <c r="AN65" i="3"/>
  <c r="AM65" i="3" s="1"/>
  <c r="AN66" i="3"/>
  <c r="AN67" i="3"/>
  <c r="AM67" i="3" s="1"/>
  <c r="AN68" i="3"/>
  <c r="AN69" i="3"/>
  <c r="AM69" i="3" s="1"/>
  <c r="AN70" i="3"/>
  <c r="AM70" i="3" s="1"/>
  <c r="AN71" i="3"/>
  <c r="AM71" i="3" s="1"/>
  <c r="AN72" i="3"/>
  <c r="AN73" i="3"/>
  <c r="AM73" i="3" s="1"/>
  <c r="AN74" i="3"/>
  <c r="AN75" i="3"/>
  <c r="AM75" i="3" s="1"/>
  <c r="AN76" i="3"/>
  <c r="AO76" i="3" s="1"/>
  <c r="AN77" i="3"/>
  <c r="AM77" i="3" s="1"/>
  <c r="AN78" i="3"/>
  <c r="AN79" i="3"/>
  <c r="AM79" i="3" s="1"/>
  <c r="AN80" i="3"/>
  <c r="AO80" i="3" s="1"/>
  <c r="AN81" i="3"/>
  <c r="AM81" i="3" s="1"/>
  <c r="AN82" i="3"/>
  <c r="AN83" i="3"/>
  <c r="AO83" i="3" s="1"/>
  <c r="AN84" i="3"/>
  <c r="AN85" i="3"/>
  <c r="AM85" i="3" s="1"/>
  <c r="AN86" i="3"/>
  <c r="AM86" i="3" s="1"/>
  <c r="AN87" i="3"/>
  <c r="AM87" i="3" s="1"/>
  <c r="AN88" i="3"/>
  <c r="AN89" i="3"/>
  <c r="AM89" i="3" s="1"/>
  <c r="AN90" i="3"/>
  <c r="AN91" i="3"/>
  <c r="AM91" i="3" s="1"/>
  <c r="AN92" i="3"/>
  <c r="AO92" i="3" s="1"/>
  <c r="AN93" i="3"/>
  <c r="AM93" i="3" s="1"/>
  <c r="AN94" i="3"/>
  <c r="AN95" i="3"/>
  <c r="AM95" i="3" s="1"/>
  <c r="AN96" i="3"/>
  <c r="AO96" i="3" s="1"/>
  <c r="AN97" i="3"/>
  <c r="AM97" i="3" s="1"/>
  <c r="AN98" i="3"/>
  <c r="AN99" i="3"/>
  <c r="AM99" i="3" s="1"/>
  <c r="AN100" i="3"/>
  <c r="AN2" i="3"/>
  <c r="AM2" i="3" s="1"/>
  <c r="AN3" i="3"/>
  <c r="AN4" i="3"/>
  <c r="AM4" i="3" s="1"/>
  <c r="AN5" i="3"/>
  <c r="AM5" i="3" s="1"/>
  <c r="AN6" i="3"/>
  <c r="AM6" i="3" s="1"/>
  <c r="AN7" i="3"/>
  <c r="AN8" i="3"/>
  <c r="AM8" i="3" s="1"/>
  <c r="AN9" i="3"/>
  <c r="AM9" i="3" s="1"/>
  <c r="AN10" i="3"/>
  <c r="AM10" i="3" s="1"/>
  <c r="AN11" i="3"/>
  <c r="AN12" i="3"/>
  <c r="AM12" i="3" s="1"/>
  <c r="AN13" i="3"/>
  <c r="AM13" i="3" s="1"/>
  <c r="AN14" i="3"/>
  <c r="AM14" i="3" s="1"/>
  <c r="AN15" i="3"/>
  <c r="AN16" i="3"/>
  <c r="AM16" i="3" s="1"/>
  <c r="AN17" i="3"/>
  <c r="AM17" i="3" s="1"/>
  <c r="AN18" i="3"/>
  <c r="AM18" i="3" s="1"/>
  <c r="AN19" i="3"/>
  <c r="AN20" i="3"/>
  <c r="AM20" i="3" s="1"/>
  <c r="AN21" i="3"/>
  <c r="AM21" i="3" s="1"/>
  <c r="AN22" i="3"/>
  <c r="AM22" i="3" s="1"/>
  <c r="AN23" i="3"/>
  <c r="AN1" i="3"/>
  <c r="AM1" i="3" s="1"/>
  <c r="AI20" i="3"/>
  <c r="AH16" i="3"/>
  <c r="AH15" i="3"/>
  <c r="AJ3" i="3"/>
  <c r="AI7" i="3"/>
  <c r="AC13" i="3"/>
  <c r="W7" i="3"/>
  <c r="AH3" i="3"/>
  <c r="AH6" i="3"/>
  <c r="AH5" i="3" s="1"/>
  <c r="AH4" i="3" s="1"/>
  <c r="AA7" i="3"/>
  <c r="AA8" i="3" s="1"/>
  <c r="AA9" i="3" s="1"/>
  <c r="AA6" i="3"/>
  <c r="AA5" i="3"/>
  <c r="Z7" i="3"/>
  <c r="Z6" i="3" s="1"/>
  <c r="Z5" i="3" s="1"/>
  <c r="Z8" i="3"/>
  <c r="Z9" i="3"/>
  <c r="AE1" i="3"/>
  <c r="AE2" i="3"/>
  <c r="AE3" i="3"/>
  <c r="AC3" i="3"/>
  <c r="AC2" i="3"/>
  <c r="AC1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" i="3"/>
  <c r="K3" i="3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" i="3"/>
  <c r="E2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" i="3"/>
  <c r="G3" i="3"/>
  <c r="G4" i="3"/>
  <c r="G5" i="3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" i="3"/>
  <c r="B25" i="3"/>
  <c r="C25" i="3"/>
  <c r="B17" i="3"/>
  <c r="C17" i="3"/>
  <c r="B18" i="3"/>
  <c r="B19" i="3" s="1"/>
  <c r="C18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2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2" i="3"/>
  <c r="X1" i="3"/>
  <c r="W1" i="3"/>
  <c r="V1" i="3"/>
  <c r="S46" i="3"/>
  <c r="S47" i="3"/>
  <c r="S48" i="3"/>
  <c r="AO1" i="3" l="1"/>
  <c r="AQ87" i="3"/>
  <c r="AP87" i="3" s="1"/>
  <c r="AQ47" i="3"/>
  <c r="AP47" i="3" s="1"/>
  <c r="AO101" i="3"/>
  <c r="AQ75" i="3"/>
  <c r="AP75" i="3" s="1"/>
  <c r="AQ27" i="3"/>
  <c r="AR27" i="3" s="1"/>
  <c r="AW27" i="3" s="1"/>
  <c r="BB27" i="3" s="1"/>
  <c r="BG27" i="3" s="1"/>
  <c r="AQ91" i="3"/>
  <c r="AP91" i="3" s="1"/>
  <c r="AQ51" i="3"/>
  <c r="AP51" i="3" s="1"/>
  <c r="AM83" i="3"/>
  <c r="AM27" i="3"/>
  <c r="AO5" i="3"/>
  <c r="AQ71" i="3"/>
  <c r="AP71" i="3" s="1"/>
  <c r="AQ5" i="3"/>
  <c r="AP5" i="3" s="1"/>
  <c r="AO54" i="3"/>
  <c r="AO38" i="3"/>
  <c r="AO4" i="3"/>
  <c r="AO86" i="3"/>
  <c r="AO16" i="3"/>
  <c r="AQ101" i="3"/>
  <c r="AT1" i="3" s="1"/>
  <c r="AY1" i="3" s="1"/>
  <c r="BD1" i="3" s="1"/>
  <c r="AQ83" i="3"/>
  <c r="AP83" i="3" s="1"/>
  <c r="AQ63" i="3"/>
  <c r="AP63" i="3" s="1"/>
  <c r="AQ39" i="3"/>
  <c r="AP39" i="3" s="1"/>
  <c r="AO70" i="3"/>
  <c r="AO12" i="3"/>
  <c r="AQ99" i="3"/>
  <c r="AP99" i="3" s="1"/>
  <c r="AQ79" i="3"/>
  <c r="AP79" i="3" s="1"/>
  <c r="AQ59" i="3"/>
  <c r="AP59" i="3" s="1"/>
  <c r="AQ35" i="3"/>
  <c r="AP35" i="3" s="1"/>
  <c r="AQ49" i="3"/>
  <c r="AP49" i="3" s="1"/>
  <c r="AQ22" i="3"/>
  <c r="AP22" i="3" s="1"/>
  <c r="AO97" i="3"/>
  <c r="AO81" i="3"/>
  <c r="AO65" i="3"/>
  <c r="AO49" i="3"/>
  <c r="AO33" i="3"/>
  <c r="AO21" i="3"/>
  <c r="AQ97" i="3"/>
  <c r="AQ33" i="3"/>
  <c r="AR33" i="3" s="1"/>
  <c r="AW33" i="3" s="1"/>
  <c r="BB33" i="3" s="1"/>
  <c r="BG33" i="3" s="1"/>
  <c r="AQ21" i="3"/>
  <c r="AR21" i="3" s="1"/>
  <c r="AW21" i="3" s="1"/>
  <c r="BB21" i="3" s="1"/>
  <c r="BG21" i="3" s="1"/>
  <c r="AO20" i="3"/>
  <c r="AO8" i="3"/>
  <c r="AQ1" i="3"/>
  <c r="AT2" i="3" s="1"/>
  <c r="AQ95" i="3"/>
  <c r="AP95" i="3" s="1"/>
  <c r="AQ81" i="3"/>
  <c r="AP81" i="3" s="1"/>
  <c r="AQ67" i="3"/>
  <c r="AP67" i="3" s="1"/>
  <c r="AQ55" i="3"/>
  <c r="AP55" i="3" s="1"/>
  <c r="AQ43" i="3"/>
  <c r="AP43" i="3" s="1"/>
  <c r="AQ31" i="3"/>
  <c r="AP31" i="3" s="1"/>
  <c r="AQ17" i="3"/>
  <c r="AR17" i="3" s="1"/>
  <c r="AW17" i="3" s="1"/>
  <c r="BB17" i="3" s="1"/>
  <c r="BG17" i="3" s="1"/>
  <c r="AM43" i="3"/>
  <c r="AO22" i="3"/>
  <c r="AO17" i="3"/>
  <c r="AO6" i="3"/>
  <c r="AQ65" i="3"/>
  <c r="AR65" i="3" s="1"/>
  <c r="AW65" i="3" s="1"/>
  <c r="BB65" i="3" s="1"/>
  <c r="BG65" i="3" s="1"/>
  <c r="AQ6" i="3"/>
  <c r="AR6" i="3" s="1"/>
  <c r="AW6" i="3" s="1"/>
  <c r="BB6" i="3" s="1"/>
  <c r="BG6" i="3" s="1"/>
  <c r="AP17" i="3"/>
  <c r="AP97" i="3"/>
  <c r="AR97" i="3"/>
  <c r="AW97" i="3" s="1"/>
  <c r="BB97" i="3" s="1"/>
  <c r="BG97" i="3" s="1"/>
  <c r="AQ86" i="3"/>
  <c r="AQ54" i="3"/>
  <c r="AM23" i="3"/>
  <c r="AO23" i="3"/>
  <c r="AQ23" i="3"/>
  <c r="AM19" i="3"/>
  <c r="AO19" i="3"/>
  <c r="AQ19" i="3"/>
  <c r="AM15" i="3"/>
  <c r="AO15" i="3"/>
  <c r="AQ15" i="3"/>
  <c r="AM11" i="3"/>
  <c r="AO11" i="3"/>
  <c r="AM7" i="3"/>
  <c r="AO7" i="3"/>
  <c r="AQ7" i="3"/>
  <c r="AM3" i="3"/>
  <c r="AO3" i="3"/>
  <c r="AQ3" i="3"/>
  <c r="AM98" i="3"/>
  <c r="AQ98" i="3"/>
  <c r="AO98" i="3"/>
  <c r="AM94" i="3"/>
  <c r="AQ94" i="3"/>
  <c r="AO94" i="3"/>
  <c r="AM90" i="3"/>
  <c r="AQ90" i="3"/>
  <c r="AO90" i="3"/>
  <c r="AM82" i="3"/>
  <c r="AQ82" i="3"/>
  <c r="AO82" i="3"/>
  <c r="AM78" i="3"/>
  <c r="AQ78" i="3"/>
  <c r="AO78" i="3"/>
  <c r="AM74" i="3"/>
  <c r="AQ74" i="3"/>
  <c r="AO74" i="3"/>
  <c r="AM66" i="3"/>
  <c r="AQ66" i="3"/>
  <c r="AO66" i="3"/>
  <c r="AM62" i="3"/>
  <c r="AQ62" i="3"/>
  <c r="AO62" i="3"/>
  <c r="AM58" i="3"/>
  <c r="AQ58" i="3"/>
  <c r="AO58" i="3"/>
  <c r="AM50" i="3"/>
  <c r="AQ50" i="3"/>
  <c r="AO50" i="3"/>
  <c r="AM46" i="3"/>
  <c r="AQ46" i="3"/>
  <c r="AO46" i="3"/>
  <c r="AM42" i="3"/>
  <c r="AQ42" i="3"/>
  <c r="AO42" i="3"/>
  <c r="AM34" i="3"/>
  <c r="AQ34" i="3"/>
  <c r="AO34" i="3"/>
  <c r="AM30" i="3"/>
  <c r="AQ30" i="3"/>
  <c r="AO30" i="3"/>
  <c r="AM26" i="3"/>
  <c r="AQ26" i="3"/>
  <c r="AO26" i="3"/>
  <c r="AQ70" i="3"/>
  <c r="AR49" i="3"/>
  <c r="AW49" i="3" s="1"/>
  <c r="BB49" i="3" s="1"/>
  <c r="BG49" i="3" s="1"/>
  <c r="AQ38" i="3"/>
  <c r="AP27" i="3"/>
  <c r="AQ11" i="3"/>
  <c r="AR75" i="3"/>
  <c r="AW75" i="3" s="1"/>
  <c r="BB75" i="3" s="1"/>
  <c r="BG75" i="3" s="1"/>
  <c r="AO69" i="3"/>
  <c r="AO37" i="3"/>
  <c r="AO10" i="3"/>
  <c r="AR101" i="3"/>
  <c r="AW101" i="3" s="1"/>
  <c r="BB101" i="3" s="1"/>
  <c r="BG101" i="3" s="1"/>
  <c r="AQ69" i="3"/>
  <c r="AR5" i="3"/>
  <c r="AW5" i="3" s="1"/>
  <c r="BB5" i="3" s="1"/>
  <c r="BG5" i="3" s="1"/>
  <c r="AR63" i="3"/>
  <c r="AW63" i="3" s="1"/>
  <c r="BB63" i="3" s="1"/>
  <c r="BG63" i="3" s="1"/>
  <c r="AM96" i="3"/>
  <c r="AQ96" i="3"/>
  <c r="AM88" i="3"/>
  <c r="AQ88" i="3"/>
  <c r="AM80" i="3"/>
  <c r="AQ80" i="3"/>
  <c r="AM72" i="3"/>
  <c r="AQ72" i="3"/>
  <c r="AM64" i="3"/>
  <c r="AQ64" i="3"/>
  <c r="AM56" i="3"/>
  <c r="AQ56" i="3"/>
  <c r="AM52" i="3"/>
  <c r="AQ52" i="3"/>
  <c r="AM44" i="3"/>
  <c r="AQ44" i="3"/>
  <c r="AM40" i="3"/>
  <c r="AQ40" i="3"/>
  <c r="AM36" i="3"/>
  <c r="AQ36" i="3"/>
  <c r="AM32" i="3"/>
  <c r="AQ32" i="3"/>
  <c r="AM24" i="3"/>
  <c r="AQ24" i="3"/>
  <c r="AO89" i="3"/>
  <c r="AO73" i="3"/>
  <c r="AO52" i="3"/>
  <c r="AO41" i="3"/>
  <c r="AO36" i="3"/>
  <c r="AO25" i="3"/>
  <c r="AO14" i="3"/>
  <c r="AO9" i="3"/>
  <c r="AQ89" i="3"/>
  <c r="AQ73" i="3"/>
  <c r="AQ41" i="3"/>
  <c r="AO93" i="3"/>
  <c r="AO88" i="3"/>
  <c r="AO77" i="3"/>
  <c r="AO72" i="3"/>
  <c r="AO61" i="3"/>
  <c r="AO56" i="3"/>
  <c r="AO45" i="3"/>
  <c r="AO40" i="3"/>
  <c r="AO29" i="3"/>
  <c r="AO24" i="3"/>
  <c r="AO18" i="3"/>
  <c r="AO13" i="3"/>
  <c r="AO2" i="3"/>
  <c r="AQ93" i="3"/>
  <c r="AQ77" i="3"/>
  <c r="AQ61" i="3"/>
  <c r="AQ45" i="3"/>
  <c r="AQ29" i="3"/>
  <c r="AQ18" i="3"/>
  <c r="AQ13" i="3"/>
  <c r="AQ2" i="3"/>
  <c r="AO85" i="3"/>
  <c r="AO53" i="3"/>
  <c r="AQ85" i="3"/>
  <c r="AQ53" i="3"/>
  <c r="AQ37" i="3"/>
  <c r="AQ10" i="3"/>
  <c r="AM100" i="3"/>
  <c r="AQ100" i="3"/>
  <c r="AM92" i="3"/>
  <c r="AQ92" i="3"/>
  <c r="AM84" i="3"/>
  <c r="AQ84" i="3"/>
  <c r="AM76" i="3"/>
  <c r="AQ76" i="3"/>
  <c r="AM68" i="3"/>
  <c r="AQ68" i="3"/>
  <c r="AM60" i="3"/>
  <c r="AQ60" i="3"/>
  <c r="AM48" i="3"/>
  <c r="AQ48" i="3"/>
  <c r="AM28" i="3"/>
  <c r="AQ28" i="3"/>
  <c r="AO100" i="3"/>
  <c r="AO84" i="3"/>
  <c r="AO68" i="3"/>
  <c r="AO57" i="3"/>
  <c r="AQ57" i="3"/>
  <c r="AQ25" i="3"/>
  <c r="AQ14" i="3"/>
  <c r="AQ9" i="3"/>
  <c r="AR99" i="3"/>
  <c r="AW99" i="3" s="1"/>
  <c r="BB99" i="3" s="1"/>
  <c r="BG99" i="3" s="1"/>
  <c r="AR67" i="3"/>
  <c r="AW67" i="3" s="1"/>
  <c r="BB67" i="3" s="1"/>
  <c r="BG67" i="3" s="1"/>
  <c r="AO99" i="3"/>
  <c r="AO95" i="3"/>
  <c r="AO91" i="3"/>
  <c r="AO87" i="3"/>
  <c r="AO79" i="3"/>
  <c r="AO75" i="3"/>
  <c r="AO71" i="3"/>
  <c r="AO67" i="3"/>
  <c r="AO63" i="3"/>
  <c r="AO59" i="3"/>
  <c r="AO55" i="3"/>
  <c r="AO51" i="3"/>
  <c r="AO47" i="3"/>
  <c r="AO39" i="3"/>
  <c r="AO35" i="3"/>
  <c r="AO31" i="3"/>
  <c r="AQ20" i="3"/>
  <c r="AQ16" i="3"/>
  <c r="AQ12" i="3"/>
  <c r="AQ8" i="3"/>
  <c r="AQ4" i="3"/>
  <c r="B20" i="3"/>
  <c r="C20" i="3" s="1"/>
  <c r="C19" i="3"/>
  <c r="AR39" i="3" l="1"/>
  <c r="AW39" i="3" s="1"/>
  <c r="BB39" i="3" s="1"/>
  <c r="BG39" i="3" s="1"/>
  <c r="AR22" i="3"/>
  <c r="AW22" i="3" s="1"/>
  <c r="BB22" i="3" s="1"/>
  <c r="BG22" i="3" s="1"/>
  <c r="AR95" i="3"/>
  <c r="AW95" i="3" s="1"/>
  <c r="BB95" i="3" s="1"/>
  <c r="BG95" i="3" s="1"/>
  <c r="AP101" i="3"/>
  <c r="AR79" i="3"/>
  <c r="AW79" i="3" s="1"/>
  <c r="BB79" i="3" s="1"/>
  <c r="BG79" i="3" s="1"/>
  <c r="AR87" i="3"/>
  <c r="AW87" i="3" s="1"/>
  <c r="BB87" i="3" s="1"/>
  <c r="BG87" i="3" s="1"/>
  <c r="AR47" i="3"/>
  <c r="AW47" i="3" s="1"/>
  <c r="BB47" i="3" s="1"/>
  <c r="BG47" i="3" s="1"/>
  <c r="AP6" i="3"/>
  <c r="AR51" i="3"/>
  <c r="AW51" i="3" s="1"/>
  <c r="BB51" i="3" s="1"/>
  <c r="BG51" i="3" s="1"/>
  <c r="AR71" i="3"/>
  <c r="AW71" i="3" s="1"/>
  <c r="BB71" i="3" s="1"/>
  <c r="BG71" i="3" s="1"/>
  <c r="AR91" i="3"/>
  <c r="AW91" i="3" s="1"/>
  <c r="BB91" i="3" s="1"/>
  <c r="BG91" i="3" s="1"/>
  <c r="AR1" i="3"/>
  <c r="AW1" i="3" s="1"/>
  <c r="BB1" i="3" s="1"/>
  <c r="BG1" i="3" s="1"/>
  <c r="AP33" i="3"/>
  <c r="AP1" i="3"/>
  <c r="AR83" i="3"/>
  <c r="AW83" i="3" s="1"/>
  <c r="BB83" i="3" s="1"/>
  <c r="BG83" i="3" s="1"/>
  <c r="AR81" i="3"/>
  <c r="AW81" i="3" s="1"/>
  <c r="BB81" i="3" s="1"/>
  <c r="BG81" i="3" s="1"/>
  <c r="AR35" i="3"/>
  <c r="AW35" i="3" s="1"/>
  <c r="BB35" i="3" s="1"/>
  <c r="BG35" i="3" s="1"/>
  <c r="AP21" i="3"/>
  <c r="AR59" i="3"/>
  <c r="AW59" i="3" s="1"/>
  <c r="BB59" i="3" s="1"/>
  <c r="BG59" i="3" s="1"/>
  <c r="AR31" i="3"/>
  <c r="AW31" i="3" s="1"/>
  <c r="BB31" i="3" s="1"/>
  <c r="BG31" i="3" s="1"/>
  <c r="AR55" i="3"/>
  <c r="AW55" i="3" s="1"/>
  <c r="BB55" i="3" s="1"/>
  <c r="BG55" i="3" s="1"/>
  <c r="AP65" i="3"/>
  <c r="AR43" i="3"/>
  <c r="AW43" i="3" s="1"/>
  <c r="BB43" i="3" s="1"/>
  <c r="BG43" i="3" s="1"/>
  <c r="AP8" i="3"/>
  <c r="AR8" i="3"/>
  <c r="AW8" i="3" s="1"/>
  <c r="BB8" i="3" s="1"/>
  <c r="BG8" i="3" s="1"/>
  <c r="AP61" i="3"/>
  <c r="AR61" i="3"/>
  <c r="AW61" i="3" s="1"/>
  <c r="BB61" i="3" s="1"/>
  <c r="BG61" i="3" s="1"/>
  <c r="AP41" i="3"/>
  <c r="AR41" i="3"/>
  <c r="AW41" i="3" s="1"/>
  <c r="BB41" i="3" s="1"/>
  <c r="BG41" i="3" s="1"/>
  <c r="AP50" i="3"/>
  <c r="AR50" i="3"/>
  <c r="AW50" i="3" s="1"/>
  <c r="BB50" i="3" s="1"/>
  <c r="BG50" i="3" s="1"/>
  <c r="AP94" i="3"/>
  <c r="AR94" i="3"/>
  <c r="AW94" i="3" s="1"/>
  <c r="BB94" i="3" s="1"/>
  <c r="BG94" i="3" s="1"/>
  <c r="AP9" i="3"/>
  <c r="AR9" i="3"/>
  <c r="AW9" i="3" s="1"/>
  <c r="BB9" i="3" s="1"/>
  <c r="BG9" i="3" s="1"/>
  <c r="AP28" i="3"/>
  <c r="AR28" i="3"/>
  <c r="AW28" i="3" s="1"/>
  <c r="BB28" i="3" s="1"/>
  <c r="BG28" i="3" s="1"/>
  <c r="AP77" i="3"/>
  <c r="AR77" i="3"/>
  <c r="AW77" i="3" s="1"/>
  <c r="BB77" i="3" s="1"/>
  <c r="BG77" i="3" s="1"/>
  <c r="AP73" i="3"/>
  <c r="AR73" i="3"/>
  <c r="AW73" i="3" s="1"/>
  <c r="BB73" i="3" s="1"/>
  <c r="BG73" i="3" s="1"/>
  <c r="AP32" i="3"/>
  <c r="AR32" i="3"/>
  <c r="AW32" i="3" s="1"/>
  <c r="BB32" i="3" s="1"/>
  <c r="BG32" i="3" s="1"/>
  <c r="AP52" i="3"/>
  <c r="AR52" i="3"/>
  <c r="AW52" i="3" s="1"/>
  <c r="BB52" i="3" s="1"/>
  <c r="BG52" i="3" s="1"/>
  <c r="AP80" i="3"/>
  <c r="AR80" i="3"/>
  <c r="AW80" i="3" s="1"/>
  <c r="BB80" i="3" s="1"/>
  <c r="BG80" i="3" s="1"/>
  <c r="AP96" i="3"/>
  <c r="AR96" i="3"/>
  <c r="AW96" i="3" s="1"/>
  <c r="BB96" i="3" s="1"/>
  <c r="BG96" i="3" s="1"/>
  <c r="AP70" i="3"/>
  <c r="AR70" i="3"/>
  <c r="AW70" i="3" s="1"/>
  <c r="BB70" i="3" s="1"/>
  <c r="BG70" i="3" s="1"/>
  <c r="AP46" i="3"/>
  <c r="AR46" i="3"/>
  <c r="AW46" i="3" s="1"/>
  <c r="BB46" i="3" s="1"/>
  <c r="BG46" i="3" s="1"/>
  <c r="AP66" i="3"/>
  <c r="AR66" i="3"/>
  <c r="AW66" i="3" s="1"/>
  <c r="BB66" i="3" s="1"/>
  <c r="BG66" i="3" s="1"/>
  <c r="AP90" i="3"/>
  <c r="AR90" i="3"/>
  <c r="AW90" i="3" s="1"/>
  <c r="BB90" i="3" s="1"/>
  <c r="BG90" i="3" s="1"/>
  <c r="AP3" i="3"/>
  <c r="AR3" i="3"/>
  <c r="AW3" i="3" s="1"/>
  <c r="BB3" i="3" s="1"/>
  <c r="BG3" i="3" s="1"/>
  <c r="AP15" i="3"/>
  <c r="AR15" i="3"/>
  <c r="AW15" i="3" s="1"/>
  <c r="BB15" i="3" s="1"/>
  <c r="BG15" i="3" s="1"/>
  <c r="AP86" i="3"/>
  <c r="AR86" i="3"/>
  <c r="AW86" i="3" s="1"/>
  <c r="BB86" i="3" s="1"/>
  <c r="BG86" i="3" s="1"/>
  <c r="AP16" i="3"/>
  <c r="AR16" i="3"/>
  <c r="AW16" i="3" s="1"/>
  <c r="BB16" i="3" s="1"/>
  <c r="BG16" i="3" s="1"/>
  <c r="AP14" i="3"/>
  <c r="AR14" i="3"/>
  <c r="AW14" i="3" s="1"/>
  <c r="BB14" i="3" s="1"/>
  <c r="BG14" i="3" s="1"/>
  <c r="AP37" i="3"/>
  <c r="AR37" i="3"/>
  <c r="AW37" i="3" s="1"/>
  <c r="BB37" i="3" s="1"/>
  <c r="BG37" i="3" s="1"/>
  <c r="AP29" i="3"/>
  <c r="AR29" i="3"/>
  <c r="AW29" i="3" s="1"/>
  <c r="BB29" i="3" s="1"/>
  <c r="BG29" i="3" s="1"/>
  <c r="AP93" i="3"/>
  <c r="AR93" i="3"/>
  <c r="AW93" i="3" s="1"/>
  <c r="BB93" i="3" s="1"/>
  <c r="BG93" i="3" s="1"/>
  <c r="AP89" i="3"/>
  <c r="AR89" i="3"/>
  <c r="AW89" i="3" s="1"/>
  <c r="BB89" i="3" s="1"/>
  <c r="BG89" i="3" s="1"/>
  <c r="AP38" i="3"/>
  <c r="AR38" i="3"/>
  <c r="AW38" i="3" s="1"/>
  <c r="BB38" i="3" s="1"/>
  <c r="BG38" i="3" s="1"/>
  <c r="AP42" i="3"/>
  <c r="AR42" i="3"/>
  <c r="AW42" i="3" s="1"/>
  <c r="BB42" i="3" s="1"/>
  <c r="BG42" i="3" s="1"/>
  <c r="AP62" i="3"/>
  <c r="AR62" i="3"/>
  <c r="AW62" i="3" s="1"/>
  <c r="BB62" i="3" s="1"/>
  <c r="BG62" i="3" s="1"/>
  <c r="AP82" i="3"/>
  <c r="AR82" i="3"/>
  <c r="AW82" i="3" s="1"/>
  <c r="BB82" i="3" s="1"/>
  <c r="BG82" i="3" s="1"/>
  <c r="AP54" i="3"/>
  <c r="AR54" i="3"/>
  <c r="AW54" i="3" s="1"/>
  <c r="BB54" i="3" s="1"/>
  <c r="BG54" i="3" s="1"/>
  <c r="AP57" i="3"/>
  <c r="AR57" i="3"/>
  <c r="AW57" i="3" s="1"/>
  <c r="BB57" i="3" s="1"/>
  <c r="BG57" i="3" s="1"/>
  <c r="AP85" i="3"/>
  <c r="AR85" i="3"/>
  <c r="AW85" i="3" s="1"/>
  <c r="BB85" i="3" s="1"/>
  <c r="BG85" i="3" s="1"/>
  <c r="AP13" i="3"/>
  <c r="AR13" i="3"/>
  <c r="AW13" i="3" s="1"/>
  <c r="BB13" i="3" s="1"/>
  <c r="BG13" i="3" s="1"/>
  <c r="AP69" i="3"/>
  <c r="AR69" i="3"/>
  <c r="AW69" i="3" s="1"/>
  <c r="BB69" i="3" s="1"/>
  <c r="BG69" i="3" s="1"/>
  <c r="AP30" i="3"/>
  <c r="AR30" i="3"/>
  <c r="AW30" i="3" s="1"/>
  <c r="BB30" i="3" s="1"/>
  <c r="BG30" i="3" s="1"/>
  <c r="AP74" i="3"/>
  <c r="AR74" i="3"/>
  <c r="AW74" i="3" s="1"/>
  <c r="BB74" i="3" s="1"/>
  <c r="BG74" i="3" s="1"/>
  <c r="AP7" i="3"/>
  <c r="AR7" i="3"/>
  <c r="AW7" i="3" s="1"/>
  <c r="BB7" i="3" s="1"/>
  <c r="BG7" i="3" s="1"/>
  <c r="AP19" i="3"/>
  <c r="AR19" i="3"/>
  <c r="AW19" i="3" s="1"/>
  <c r="BB19" i="3" s="1"/>
  <c r="BG19" i="3" s="1"/>
  <c r="AP12" i="3"/>
  <c r="AR12" i="3"/>
  <c r="AW12" i="3" s="1"/>
  <c r="BB12" i="3" s="1"/>
  <c r="BG12" i="3" s="1"/>
  <c r="AP60" i="3"/>
  <c r="AR60" i="3"/>
  <c r="AW60" i="3" s="1"/>
  <c r="BB60" i="3" s="1"/>
  <c r="BG60" i="3" s="1"/>
  <c r="AP76" i="3"/>
  <c r="AR76" i="3"/>
  <c r="AW76" i="3" s="1"/>
  <c r="BB76" i="3" s="1"/>
  <c r="BG76" i="3" s="1"/>
  <c r="AP92" i="3"/>
  <c r="AR92" i="3"/>
  <c r="AW92" i="3" s="1"/>
  <c r="BB92" i="3" s="1"/>
  <c r="BG92" i="3" s="1"/>
  <c r="AP18" i="3"/>
  <c r="AR18" i="3"/>
  <c r="AW18" i="3" s="1"/>
  <c r="BB18" i="3" s="1"/>
  <c r="BG18" i="3" s="1"/>
  <c r="AP40" i="3"/>
  <c r="AR40" i="3"/>
  <c r="AW40" i="3" s="1"/>
  <c r="BB40" i="3" s="1"/>
  <c r="BG40" i="3" s="1"/>
  <c r="AP64" i="3"/>
  <c r="AR64" i="3"/>
  <c r="AW64" i="3" s="1"/>
  <c r="BB64" i="3" s="1"/>
  <c r="BG64" i="3" s="1"/>
  <c r="AP26" i="3"/>
  <c r="AR26" i="3"/>
  <c r="AW26" i="3" s="1"/>
  <c r="BB26" i="3" s="1"/>
  <c r="BG26" i="3" s="1"/>
  <c r="AP4" i="3"/>
  <c r="AR4" i="3"/>
  <c r="AW4" i="3" s="1"/>
  <c r="BB4" i="3" s="1"/>
  <c r="BG4" i="3" s="1"/>
  <c r="AP20" i="3"/>
  <c r="AR20" i="3"/>
  <c r="AW20" i="3" s="1"/>
  <c r="BB20" i="3" s="1"/>
  <c r="BG20" i="3" s="1"/>
  <c r="AP25" i="3"/>
  <c r="AR25" i="3"/>
  <c r="AW25" i="3" s="1"/>
  <c r="BB25" i="3" s="1"/>
  <c r="BG25" i="3" s="1"/>
  <c r="AP48" i="3"/>
  <c r="AR48" i="3"/>
  <c r="AW48" i="3" s="1"/>
  <c r="BB48" i="3" s="1"/>
  <c r="BG48" i="3" s="1"/>
  <c r="AP68" i="3"/>
  <c r="AR68" i="3"/>
  <c r="AW68" i="3" s="1"/>
  <c r="BB68" i="3" s="1"/>
  <c r="BG68" i="3" s="1"/>
  <c r="AP84" i="3"/>
  <c r="AR84" i="3"/>
  <c r="AW84" i="3" s="1"/>
  <c r="BB84" i="3" s="1"/>
  <c r="BG84" i="3" s="1"/>
  <c r="AP100" i="3"/>
  <c r="AR100" i="3"/>
  <c r="AW100" i="3" s="1"/>
  <c r="BB100" i="3" s="1"/>
  <c r="BG100" i="3" s="1"/>
  <c r="AP10" i="3"/>
  <c r="AR10" i="3"/>
  <c r="AW10" i="3" s="1"/>
  <c r="BB10" i="3" s="1"/>
  <c r="BG10" i="3" s="1"/>
  <c r="AP53" i="3"/>
  <c r="AR53" i="3"/>
  <c r="AW53" i="3" s="1"/>
  <c r="BB53" i="3" s="1"/>
  <c r="BG53" i="3" s="1"/>
  <c r="AP2" i="3"/>
  <c r="AR2" i="3"/>
  <c r="AW2" i="3" s="1"/>
  <c r="BB2" i="3" s="1"/>
  <c r="BG2" i="3" s="1"/>
  <c r="AP45" i="3"/>
  <c r="AR45" i="3"/>
  <c r="AW45" i="3" s="1"/>
  <c r="BB45" i="3" s="1"/>
  <c r="BG45" i="3" s="1"/>
  <c r="AP24" i="3"/>
  <c r="AR24" i="3"/>
  <c r="AW24" i="3" s="1"/>
  <c r="BB24" i="3" s="1"/>
  <c r="BG24" i="3" s="1"/>
  <c r="AP36" i="3"/>
  <c r="AR36" i="3"/>
  <c r="AW36" i="3" s="1"/>
  <c r="BB36" i="3" s="1"/>
  <c r="BG36" i="3" s="1"/>
  <c r="AP44" i="3"/>
  <c r="AR44" i="3"/>
  <c r="AW44" i="3" s="1"/>
  <c r="BB44" i="3" s="1"/>
  <c r="BG44" i="3" s="1"/>
  <c r="AP56" i="3"/>
  <c r="AR56" i="3"/>
  <c r="AW56" i="3" s="1"/>
  <c r="BB56" i="3" s="1"/>
  <c r="BG56" i="3" s="1"/>
  <c r="AP72" i="3"/>
  <c r="AR72" i="3"/>
  <c r="AW72" i="3" s="1"/>
  <c r="BB72" i="3" s="1"/>
  <c r="BG72" i="3" s="1"/>
  <c r="AP88" i="3"/>
  <c r="AR88" i="3"/>
  <c r="AW88" i="3" s="1"/>
  <c r="BB88" i="3" s="1"/>
  <c r="BG88" i="3" s="1"/>
  <c r="AP11" i="3"/>
  <c r="AR11" i="3"/>
  <c r="AW11" i="3" s="1"/>
  <c r="BB11" i="3" s="1"/>
  <c r="BG11" i="3" s="1"/>
  <c r="AP34" i="3"/>
  <c r="AR34" i="3"/>
  <c r="AW34" i="3" s="1"/>
  <c r="BB34" i="3" s="1"/>
  <c r="BG34" i="3" s="1"/>
  <c r="AP58" i="3"/>
  <c r="AR58" i="3"/>
  <c r="AW58" i="3" s="1"/>
  <c r="BB58" i="3" s="1"/>
  <c r="BG58" i="3" s="1"/>
  <c r="AP78" i="3"/>
  <c r="AR78" i="3"/>
  <c r="AW78" i="3" s="1"/>
  <c r="BB78" i="3" s="1"/>
  <c r="BG78" i="3" s="1"/>
  <c r="AP98" i="3"/>
  <c r="AR98" i="3"/>
  <c r="AW98" i="3" s="1"/>
  <c r="BB98" i="3" s="1"/>
  <c r="BG98" i="3" s="1"/>
  <c r="AP23" i="3"/>
  <c r="AR23" i="3"/>
  <c r="AW23" i="3" s="1"/>
  <c r="BB23" i="3" s="1"/>
  <c r="BG23" i="3" s="1"/>
  <c r="AV16" i="3"/>
  <c r="AV20" i="3"/>
  <c r="AY2" i="3"/>
  <c r="AV17" i="3"/>
  <c r="AV21" i="3"/>
  <c r="AV25" i="3"/>
  <c r="AV29" i="3"/>
  <c r="AV15" i="3"/>
  <c r="AV23" i="3"/>
  <c r="AV28" i="3"/>
  <c r="AV33" i="3"/>
  <c r="AV37" i="3"/>
  <c r="AV41" i="3"/>
  <c r="AV45" i="3"/>
  <c r="AV49" i="3"/>
  <c r="AV53" i="3"/>
  <c r="AV57" i="3"/>
  <c r="AV61" i="3"/>
  <c r="AV65" i="3"/>
  <c r="AV69" i="3"/>
  <c r="AV73" i="3"/>
  <c r="AV77" i="3"/>
  <c r="AV81" i="3"/>
  <c r="AV85" i="3"/>
  <c r="AV89" i="3"/>
  <c r="AV93" i="3"/>
  <c r="AV97" i="3"/>
  <c r="AV101" i="3"/>
  <c r="AV5" i="3"/>
  <c r="AV9" i="3"/>
  <c r="AV13" i="3"/>
  <c r="AV19" i="3"/>
  <c r="AV27" i="3"/>
  <c r="AV34" i="3"/>
  <c r="AV39" i="3"/>
  <c r="AV44" i="3"/>
  <c r="AV50" i="3"/>
  <c r="AV55" i="3"/>
  <c r="AV60" i="3"/>
  <c r="AV66" i="3"/>
  <c r="AV71" i="3"/>
  <c r="AV76" i="3"/>
  <c r="AV82" i="3"/>
  <c r="AV87" i="3"/>
  <c r="AV92" i="3"/>
  <c r="AV98" i="3"/>
  <c r="AV3" i="3"/>
  <c r="AV8" i="3"/>
  <c r="AV14" i="3"/>
  <c r="AV30" i="3"/>
  <c r="AV40" i="3"/>
  <c r="AV51" i="3"/>
  <c r="AV62" i="3"/>
  <c r="AV72" i="3"/>
  <c r="AV83" i="3"/>
  <c r="AV94" i="3"/>
  <c r="AV4" i="3"/>
  <c r="AV1" i="3"/>
  <c r="AV36" i="3"/>
  <c r="AV47" i="3"/>
  <c r="AV58" i="3"/>
  <c r="AV68" i="3"/>
  <c r="AV79" i="3"/>
  <c r="AV90" i="3"/>
  <c r="AV100" i="3"/>
  <c r="AV11" i="3"/>
  <c r="AV18" i="3"/>
  <c r="AV26" i="3"/>
  <c r="AV32" i="3"/>
  <c r="AV38" i="3"/>
  <c r="AV43" i="3"/>
  <c r="AV48" i="3"/>
  <c r="AV54" i="3"/>
  <c r="AV59" i="3"/>
  <c r="AV64" i="3"/>
  <c r="AV70" i="3"/>
  <c r="AV75" i="3"/>
  <c r="AV80" i="3"/>
  <c r="AV86" i="3"/>
  <c r="AV91" i="3"/>
  <c r="AV96" i="3"/>
  <c r="AV2" i="3"/>
  <c r="AV7" i="3"/>
  <c r="AV12" i="3"/>
  <c r="AV22" i="3"/>
  <c r="AV35" i="3"/>
  <c r="AV46" i="3"/>
  <c r="AV56" i="3"/>
  <c r="AV67" i="3"/>
  <c r="AV78" i="3"/>
  <c r="AV88" i="3"/>
  <c r="AV99" i="3"/>
  <c r="AV10" i="3"/>
  <c r="AV24" i="3"/>
  <c r="AV31" i="3"/>
  <c r="AV42" i="3"/>
  <c r="AV52" i="3"/>
  <c r="AV63" i="3"/>
  <c r="AV74" i="3"/>
  <c r="AV84" i="3"/>
  <c r="AV95" i="3"/>
  <c r="AV6" i="3"/>
  <c r="B21" i="3"/>
  <c r="C21" i="3"/>
  <c r="BA2" i="3" l="1"/>
  <c r="BA6" i="3"/>
  <c r="BA10" i="3"/>
  <c r="BA14" i="3"/>
  <c r="BA18" i="3"/>
  <c r="BA22" i="3"/>
  <c r="BA26" i="3"/>
  <c r="BA30" i="3"/>
  <c r="BA34" i="3"/>
  <c r="BA38" i="3"/>
  <c r="BA42" i="3"/>
  <c r="BA46" i="3"/>
  <c r="BA50" i="3"/>
  <c r="BA54" i="3"/>
  <c r="BA58" i="3"/>
  <c r="BA62" i="3"/>
  <c r="BA66" i="3"/>
  <c r="BA70" i="3"/>
  <c r="BA74" i="3"/>
  <c r="BA78" i="3"/>
  <c r="BA82" i="3"/>
  <c r="BA86" i="3"/>
  <c r="BA90" i="3"/>
  <c r="BA94" i="3"/>
  <c r="BD2" i="3"/>
  <c r="BA4" i="3"/>
  <c r="BA8" i="3"/>
  <c r="BA12" i="3"/>
  <c r="BA16" i="3"/>
  <c r="BA20" i="3"/>
  <c r="BA24" i="3"/>
  <c r="BA28" i="3"/>
  <c r="BA32" i="3"/>
  <c r="BA36" i="3"/>
  <c r="BA3" i="3"/>
  <c r="BA11" i="3"/>
  <c r="BA19" i="3"/>
  <c r="BA27" i="3"/>
  <c r="BA35" i="3"/>
  <c r="BA41" i="3"/>
  <c r="BA47" i="3"/>
  <c r="BA52" i="3"/>
  <c r="BA57" i="3"/>
  <c r="BA63" i="3"/>
  <c r="BA68" i="3"/>
  <c r="BA73" i="3"/>
  <c r="BA79" i="3"/>
  <c r="BA84" i="3"/>
  <c r="BA89" i="3"/>
  <c r="BA95" i="3"/>
  <c r="BA99" i="3"/>
  <c r="BA5" i="3"/>
  <c r="BA13" i="3"/>
  <c r="BA21" i="3"/>
  <c r="BA29" i="3"/>
  <c r="BA37" i="3"/>
  <c r="BA43" i="3"/>
  <c r="BA48" i="3"/>
  <c r="BA53" i="3"/>
  <c r="BA59" i="3"/>
  <c r="BA64" i="3"/>
  <c r="BA69" i="3"/>
  <c r="BA75" i="3"/>
  <c r="BA80" i="3"/>
  <c r="BA85" i="3"/>
  <c r="BA91" i="3"/>
  <c r="BA96" i="3"/>
  <c r="BA100" i="3"/>
  <c r="BA9" i="3"/>
  <c r="BA25" i="3"/>
  <c r="BA40" i="3"/>
  <c r="BA51" i="3"/>
  <c r="BA61" i="3"/>
  <c r="BA72" i="3"/>
  <c r="BA83" i="3"/>
  <c r="BA93" i="3"/>
  <c r="BA1" i="3"/>
  <c r="BA15" i="3"/>
  <c r="BA31" i="3"/>
  <c r="BA44" i="3"/>
  <c r="BA55" i="3"/>
  <c r="BA65" i="3"/>
  <c r="BA76" i="3"/>
  <c r="BA87" i="3"/>
  <c r="BA97" i="3"/>
  <c r="BA23" i="3"/>
  <c r="BA49" i="3"/>
  <c r="BA71" i="3"/>
  <c r="BA92" i="3"/>
  <c r="BA33" i="3"/>
  <c r="BA77" i="3"/>
  <c r="BA39" i="3"/>
  <c r="BA81" i="3"/>
  <c r="BA17" i="3"/>
  <c r="BA45" i="3"/>
  <c r="BA67" i="3"/>
  <c r="BA88" i="3"/>
  <c r="BA56" i="3"/>
  <c r="BA98" i="3"/>
  <c r="BA7" i="3"/>
  <c r="BA60" i="3"/>
  <c r="BA101" i="3"/>
  <c r="B22" i="3"/>
  <c r="C22" i="3" s="1"/>
  <c r="BF13" i="3" l="1"/>
  <c r="BF17" i="3"/>
  <c r="BF21" i="3"/>
  <c r="BF25" i="3"/>
  <c r="BF29" i="3"/>
  <c r="BF33" i="3"/>
  <c r="BF37" i="3"/>
  <c r="BF41" i="3"/>
  <c r="BF45" i="3"/>
  <c r="BF49" i="3"/>
  <c r="BF14" i="3"/>
  <c r="BF19" i="3"/>
  <c r="BF24" i="3"/>
  <c r="BF30" i="3"/>
  <c r="BF35" i="3"/>
  <c r="BF40" i="3"/>
  <c r="BF46" i="3"/>
  <c r="BF51" i="3"/>
  <c r="BF55" i="3"/>
  <c r="BF59" i="3"/>
  <c r="BF63" i="3"/>
  <c r="BF67" i="3"/>
  <c r="BF71" i="3"/>
  <c r="BF75" i="3"/>
  <c r="BF79" i="3"/>
  <c r="BF83" i="3"/>
  <c r="BF87" i="3"/>
  <c r="BF91" i="3"/>
  <c r="BF95" i="3"/>
  <c r="BF99" i="3"/>
  <c r="BF2" i="3"/>
  <c r="BF6" i="3"/>
  <c r="BF10" i="3"/>
  <c r="BF18" i="3"/>
  <c r="BF26" i="3"/>
  <c r="BF32" i="3"/>
  <c r="BF39" i="3"/>
  <c r="BF47" i="3"/>
  <c r="BF53" i="3"/>
  <c r="BF58" i="3"/>
  <c r="BF64" i="3"/>
  <c r="BF69" i="3"/>
  <c r="BF74" i="3"/>
  <c r="BF80" i="3"/>
  <c r="BF85" i="3"/>
  <c r="BF90" i="3"/>
  <c r="BF96" i="3"/>
  <c r="BF101" i="3"/>
  <c r="BF5" i="3"/>
  <c r="BF11" i="3"/>
  <c r="BF15" i="3"/>
  <c r="BF22" i="3"/>
  <c r="BF28" i="3"/>
  <c r="BF36" i="3"/>
  <c r="BF43" i="3"/>
  <c r="BF50" i="3"/>
  <c r="BF56" i="3"/>
  <c r="BF61" i="3"/>
  <c r="BF66" i="3"/>
  <c r="BF72" i="3"/>
  <c r="BF77" i="3"/>
  <c r="BF82" i="3"/>
  <c r="BF88" i="3"/>
  <c r="BF93" i="3"/>
  <c r="BF98" i="3"/>
  <c r="BF3" i="3"/>
  <c r="BF8" i="3"/>
  <c r="BF27" i="3"/>
  <c r="BF42" i="3"/>
  <c r="BF54" i="3"/>
  <c r="BF65" i="3"/>
  <c r="BF76" i="3"/>
  <c r="BF86" i="3"/>
  <c r="BF97" i="3"/>
  <c r="BF7" i="3"/>
  <c r="BF16" i="3"/>
  <c r="BF31" i="3"/>
  <c r="BF44" i="3"/>
  <c r="BF57" i="3"/>
  <c r="BF68" i="3"/>
  <c r="BF78" i="3"/>
  <c r="BF89" i="3"/>
  <c r="BF100" i="3"/>
  <c r="BF9" i="3"/>
  <c r="BF38" i="3"/>
  <c r="BF62" i="3"/>
  <c r="BF84" i="3"/>
  <c r="BF4" i="3"/>
  <c r="BF20" i="3"/>
  <c r="BF48" i="3"/>
  <c r="BF70" i="3"/>
  <c r="BF92" i="3"/>
  <c r="BF12" i="3"/>
  <c r="BF60" i="3"/>
  <c r="BF1" i="3"/>
  <c r="BF23" i="3"/>
  <c r="BF34" i="3"/>
  <c r="BF81" i="3"/>
  <c r="BF52" i="3"/>
  <c r="BF94" i="3"/>
  <c r="BF73" i="3"/>
  <c r="B23" i="3"/>
  <c r="B24" i="3" l="1"/>
  <c r="C24" i="3" s="1"/>
  <c r="C23" i="3"/>
</calcChain>
</file>

<file path=xl/sharedStrings.xml><?xml version="1.0" encoding="utf-8"?>
<sst xmlns="http://schemas.openxmlformats.org/spreadsheetml/2006/main" count="5" uniqueCount="5">
  <si>
    <t>^| go with this</t>
  </si>
  <si>
    <t>stew mac bridge</t>
  </si>
  <si>
    <t>uku string spacing</t>
  </si>
  <si>
    <t>"-&gt;"</t>
  </si>
  <si>
    <t xml:space="preserve">uku bridge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</si>
</sst>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'Ukulele neck'!$AN$1:$AN$151</c:f>
              <c:numCache>
                <c:formatCode>General</c:formatCode>
                <c:ptCount val="151"/>
                <c:pt idx="0">
                  <c:v>-0.82499999999999996</c:v>
                </c:pt>
                <c:pt idx="1">
                  <c:v>-0.82311999999999996</c:v>
                </c:pt>
                <c:pt idx="2">
                  <c:v>-0.82123999999999997</c:v>
                </c:pt>
                <c:pt idx="3">
                  <c:v>-0.81935999999999998</c:v>
                </c:pt>
                <c:pt idx="4">
                  <c:v>-0.81747999999999998</c:v>
                </c:pt>
                <c:pt idx="5">
                  <c:v>-0.81559999999999999</c:v>
                </c:pt>
                <c:pt idx="6">
                  <c:v>-0.81372</c:v>
                </c:pt>
                <c:pt idx="7">
                  <c:v>-0.81184000000000001</c:v>
                </c:pt>
                <c:pt idx="8">
                  <c:v>-0.80996000000000001</c:v>
                </c:pt>
                <c:pt idx="9">
                  <c:v>-0.80807999999999991</c:v>
                </c:pt>
                <c:pt idx="10">
                  <c:v>-0.80619999999999992</c:v>
                </c:pt>
                <c:pt idx="11">
                  <c:v>-0.80431999999999992</c:v>
                </c:pt>
                <c:pt idx="12">
                  <c:v>-0.80243999999999993</c:v>
                </c:pt>
                <c:pt idx="13">
                  <c:v>-0.80055999999999994</c:v>
                </c:pt>
                <c:pt idx="14">
                  <c:v>-0.79867999999999995</c:v>
                </c:pt>
                <c:pt idx="15">
                  <c:v>-0.79679999999999995</c:v>
                </c:pt>
                <c:pt idx="16">
                  <c:v>-0.79491999999999996</c:v>
                </c:pt>
                <c:pt idx="17">
                  <c:v>-0.79303999999999997</c:v>
                </c:pt>
                <c:pt idx="18">
                  <c:v>-0.79115999999999997</c:v>
                </c:pt>
                <c:pt idx="19">
                  <c:v>-0.78927999999999998</c:v>
                </c:pt>
                <c:pt idx="20">
                  <c:v>-0.78739999999999999</c:v>
                </c:pt>
                <c:pt idx="21">
                  <c:v>-0.78552</c:v>
                </c:pt>
                <c:pt idx="22">
                  <c:v>-0.78364</c:v>
                </c:pt>
                <c:pt idx="23">
                  <c:v>-0.78176000000000001</c:v>
                </c:pt>
                <c:pt idx="24">
                  <c:v>-0.77988000000000002</c:v>
                </c:pt>
                <c:pt idx="25">
                  <c:v>-0.77800000000000002</c:v>
                </c:pt>
                <c:pt idx="26">
                  <c:v>-0.77611999999999992</c:v>
                </c:pt>
                <c:pt idx="27">
                  <c:v>-0.77423999999999993</c:v>
                </c:pt>
                <c:pt idx="28">
                  <c:v>-0.77235999999999994</c:v>
                </c:pt>
                <c:pt idx="29">
                  <c:v>-0.77047999999999994</c:v>
                </c:pt>
                <c:pt idx="30">
                  <c:v>-0.76859999999999995</c:v>
                </c:pt>
                <c:pt idx="31">
                  <c:v>-0.76671999999999996</c:v>
                </c:pt>
                <c:pt idx="32">
                  <c:v>-0.76483999999999996</c:v>
                </c:pt>
                <c:pt idx="33">
                  <c:v>-0.76295999999999997</c:v>
                </c:pt>
                <c:pt idx="34">
                  <c:v>-0.76107999999999998</c:v>
                </c:pt>
                <c:pt idx="35">
                  <c:v>-0.75919999999999999</c:v>
                </c:pt>
                <c:pt idx="36">
                  <c:v>-0.75731999999999999</c:v>
                </c:pt>
                <c:pt idx="37">
                  <c:v>-0.75544</c:v>
                </c:pt>
                <c:pt idx="38">
                  <c:v>-0.75356000000000001</c:v>
                </c:pt>
                <c:pt idx="39">
                  <c:v>-0.75168000000000001</c:v>
                </c:pt>
                <c:pt idx="40">
                  <c:v>-0.74980000000000002</c:v>
                </c:pt>
                <c:pt idx="41">
                  <c:v>-0.74791999999999992</c:v>
                </c:pt>
                <c:pt idx="42">
                  <c:v>-0.74604000000000004</c:v>
                </c:pt>
                <c:pt idx="43">
                  <c:v>-0.74415999999999993</c:v>
                </c:pt>
                <c:pt idx="44">
                  <c:v>-0.74227999999999994</c:v>
                </c:pt>
                <c:pt idx="45">
                  <c:v>-0.74039999999999995</c:v>
                </c:pt>
                <c:pt idx="46">
                  <c:v>-0.73851999999999995</c:v>
                </c:pt>
                <c:pt idx="47">
                  <c:v>-0.73663999999999996</c:v>
                </c:pt>
                <c:pt idx="48">
                  <c:v>-0.73475999999999997</c:v>
                </c:pt>
                <c:pt idx="49">
                  <c:v>-0.73287999999999998</c:v>
                </c:pt>
                <c:pt idx="50">
                  <c:v>-0.73099999999999998</c:v>
                </c:pt>
                <c:pt idx="51">
                  <c:v>-0.72911999999999999</c:v>
                </c:pt>
                <c:pt idx="52">
                  <c:v>-0.72724</c:v>
                </c:pt>
                <c:pt idx="53">
                  <c:v>-0.72536</c:v>
                </c:pt>
                <c:pt idx="54">
                  <c:v>-0.72348000000000001</c:v>
                </c:pt>
                <c:pt idx="55">
                  <c:v>-0.72160000000000002</c:v>
                </c:pt>
                <c:pt idx="56">
                  <c:v>-0.71972000000000003</c:v>
                </c:pt>
                <c:pt idx="57">
                  <c:v>-0.71784000000000003</c:v>
                </c:pt>
                <c:pt idx="58">
                  <c:v>-0.71595999999999993</c:v>
                </c:pt>
                <c:pt idx="59">
                  <c:v>-0.71408000000000005</c:v>
                </c:pt>
                <c:pt idx="60">
                  <c:v>-0.71219999999999994</c:v>
                </c:pt>
                <c:pt idx="61">
                  <c:v>-0.71031999999999995</c:v>
                </c:pt>
                <c:pt idx="62">
                  <c:v>-0.70843999999999996</c:v>
                </c:pt>
                <c:pt idx="63">
                  <c:v>-0.70655999999999997</c:v>
                </c:pt>
                <c:pt idx="64">
                  <c:v>-0.70467999999999997</c:v>
                </c:pt>
                <c:pt idx="65">
                  <c:v>-0.70279999999999998</c:v>
                </c:pt>
                <c:pt idx="66">
                  <c:v>-0.70091999999999999</c:v>
                </c:pt>
                <c:pt idx="67">
                  <c:v>-0.69903999999999999</c:v>
                </c:pt>
                <c:pt idx="68">
                  <c:v>-0.69716</c:v>
                </c:pt>
                <c:pt idx="69">
                  <c:v>-0.69528000000000001</c:v>
                </c:pt>
                <c:pt idx="70">
                  <c:v>-0.69340000000000002</c:v>
                </c:pt>
                <c:pt idx="71">
                  <c:v>-0.69152000000000002</c:v>
                </c:pt>
                <c:pt idx="72">
                  <c:v>-0.68964000000000003</c:v>
                </c:pt>
                <c:pt idx="73">
                  <c:v>-0.68775999999999993</c:v>
                </c:pt>
                <c:pt idx="74">
                  <c:v>-0.68588000000000005</c:v>
                </c:pt>
                <c:pt idx="75">
                  <c:v>-0.68399999999999994</c:v>
                </c:pt>
                <c:pt idx="76">
                  <c:v>-0.68211999999999995</c:v>
                </c:pt>
                <c:pt idx="77">
                  <c:v>-0.68023999999999996</c:v>
                </c:pt>
                <c:pt idx="78">
                  <c:v>-0.67835999999999996</c:v>
                </c:pt>
                <c:pt idx="79">
                  <c:v>-0.67647999999999997</c:v>
                </c:pt>
                <c:pt idx="80">
                  <c:v>-0.67459999999999998</c:v>
                </c:pt>
                <c:pt idx="81">
                  <c:v>-0.67271999999999998</c:v>
                </c:pt>
                <c:pt idx="82">
                  <c:v>-0.67083999999999999</c:v>
                </c:pt>
                <c:pt idx="83">
                  <c:v>-0.66896</c:v>
                </c:pt>
                <c:pt idx="84">
                  <c:v>-0.66708000000000001</c:v>
                </c:pt>
                <c:pt idx="85">
                  <c:v>-0.66520000000000001</c:v>
                </c:pt>
                <c:pt idx="86">
                  <c:v>-0.66332000000000002</c:v>
                </c:pt>
                <c:pt idx="87">
                  <c:v>-0.66144000000000003</c:v>
                </c:pt>
                <c:pt idx="88">
                  <c:v>-0.65955999999999992</c:v>
                </c:pt>
                <c:pt idx="89">
                  <c:v>-0.65768000000000004</c:v>
                </c:pt>
                <c:pt idx="90">
                  <c:v>-0.65580000000000005</c:v>
                </c:pt>
                <c:pt idx="91">
                  <c:v>-0.65392000000000006</c:v>
                </c:pt>
                <c:pt idx="92">
                  <c:v>-0.65203999999999995</c:v>
                </c:pt>
                <c:pt idx="93">
                  <c:v>-0.65016000000000007</c:v>
                </c:pt>
                <c:pt idx="94">
                  <c:v>-0.64827999999999997</c:v>
                </c:pt>
                <c:pt idx="95">
                  <c:v>-0.64639999999999997</c:v>
                </c:pt>
                <c:pt idx="96">
                  <c:v>-0.64451999999999998</c:v>
                </c:pt>
                <c:pt idx="97">
                  <c:v>-0.64263999999999999</c:v>
                </c:pt>
                <c:pt idx="98">
                  <c:v>-0.64076</c:v>
                </c:pt>
                <c:pt idx="99">
                  <c:v>-0.63888</c:v>
                </c:pt>
                <c:pt idx="100">
                  <c:v>-0.63700000000000001</c:v>
                </c:pt>
              </c:numCache>
            </c:numRef>
          </c:xVal>
          <c:yVal>
            <c:numRef>
              <c:f>'Ukulele neck'!$AO$1:$AO$151</c:f>
              <c:numCache>
                <c:formatCode>General</c:formatCode>
                <c:ptCount val="151"/>
                <c:pt idx="0">
                  <c:v>0</c:v>
                </c:pt>
                <c:pt idx="1">
                  <c:v>0.14999999999999947</c:v>
                </c:pt>
                <c:pt idx="2">
                  <c:v>0.29999999999999893</c:v>
                </c:pt>
                <c:pt idx="3">
                  <c:v>0.44999999999999835</c:v>
                </c:pt>
                <c:pt idx="4">
                  <c:v>0.59999999999999787</c:v>
                </c:pt>
                <c:pt idx="5">
                  <c:v>0.74999999999999734</c:v>
                </c:pt>
                <c:pt idx="6">
                  <c:v>0.89999999999999669</c:v>
                </c:pt>
                <c:pt idx="7">
                  <c:v>1.0499999999999963</c:v>
                </c:pt>
                <c:pt idx="8">
                  <c:v>1.1999999999999957</c:v>
                </c:pt>
                <c:pt idx="9">
                  <c:v>1.3500000000000039</c:v>
                </c:pt>
                <c:pt idx="10">
                  <c:v>1.5000000000000033</c:v>
                </c:pt>
                <c:pt idx="11">
                  <c:v>1.6500000000000028</c:v>
                </c:pt>
                <c:pt idx="12">
                  <c:v>1.8000000000000023</c:v>
                </c:pt>
                <c:pt idx="13">
                  <c:v>1.9500000000000017</c:v>
                </c:pt>
                <c:pt idx="14">
                  <c:v>2.1000000000000014</c:v>
                </c:pt>
                <c:pt idx="15">
                  <c:v>2.2500000000000009</c:v>
                </c:pt>
                <c:pt idx="16">
                  <c:v>2.4000000000000004</c:v>
                </c:pt>
                <c:pt idx="17">
                  <c:v>2.5499999999999998</c:v>
                </c:pt>
                <c:pt idx="18">
                  <c:v>2.6999999999999993</c:v>
                </c:pt>
                <c:pt idx="19">
                  <c:v>2.8499999999999988</c:v>
                </c:pt>
                <c:pt idx="20">
                  <c:v>2.9999999999999978</c:v>
                </c:pt>
                <c:pt idx="21">
                  <c:v>3.1499999999999972</c:v>
                </c:pt>
                <c:pt idx="22">
                  <c:v>3.2999999999999967</c:v>
                </c:pt>
                <c:pt idx="23">
                  <c:v>3.4499999999999962</c:v>
                </c:pt>
                <c:pt idx="24">
                  <c:v>3.5999999999999956</c:v>
                </c:pt>
                <c:pt idx="25">
                  <c:v>3.7499999999999951</c:v>
                </c:pt>
                <c:pt idx="26">
                  <c:v>3.9000000000000035</c:v>
                </c:pt>
                <c:pt idx="27">
                  <c:v>4.0500000000000034</c:v>
                </c:pt>
                <c:pt idx="28">
                  <c:v>4.2000000000000028</c:v>
                </c:pt>
                <c:pt idx="29">
                  <c:v>4.3500000000000023</c:v>
                </c:pt>
                <c:pt idx="30">
                  <c:v>4.5000000000000018</c:v>
                </c:pt>
                <c:pt idx="31">
                  <c:v>4.6500000000000012</c:v>
                </c:pt>
                <c:pt idx="32">
                  <c:v>4.8000000000000007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5.2499999999999991</c:v>
                </c:pt>
                <c:pt idx="36">
                  <c:v>5.3999999999999986</c:v>
                </c:pt>
                <c:pt idx="37">
                  <c:v>5.549999999999998</c:v>
                </c:pt>
                <c:pt idx="38">
                  <c:v>5.6999999999999975</c:v>
                </c:pt>
                <c:pt idx="39">
                  <c:v>5.849999999999997</c:v>
                </c:pt>
                <c:pt idx="40">
                  <c:v>5.9999999999999956</c:v>
                </c:pt>
                <c:pt idx="41">
                  <c:v>6.1500000000000039</c:v>
                </c:pt>
                <c:pt idx="42">
                  <c:v>6.2999999999999945</c:v>
                </c:pt>
                <c:pt idx="43">
                  <c:v>6.4500000000000028</c:v>
                </c:pt>
                <c:pt idx="44">
                  <c:v>6.6000000000000023</c:v>
                </c:pt>
                <c:pt idx="45">
                  <c:v>6.7500000000000018</c:v>
                </c:pt>
                <c:pt idx="46">
                  <c:v>6.9000000000000012</c:v>
                </c:pt>
                <c:pt idx="47">
                  <c:v>7.0500000000000007</c:v>
                </c:pt>
                <c:pt idx="48">
                  <c:v>7.2</c:v>
                </c:pt>
                <c:pt idx="49">
                  <c:v>7.35</c:v>
                </c:pt>
                <c:pt idx="50">
                  <c:v>7.4999999999999991</c:v>
                </c:pt>
                <c:pt idx="51">
                  <c:v>7.6499999999999986</c:v>
                </c:pt>
                <c:pt idx="52">
                  <c:v>7.799999999999998</c:v>
                </c:pt>
                <c:pt idx="53">
                  <c:v>7.9499999999999975</c:v>
                </c:pt>
                <c:pt idx="54">
                  <c:v>8.0999999999999979</c:v>
                </c:pt>
                <c:pt idx="55">
                  <c:v>8.2499999999999964</c:v>
                </c:pt>
                <c:pt idx="56">
                  <c:v>8.3999999999999968</c:v>
                </c:pt>
                <c:pt idx="57">
                  <c:v>8.5499999999999954</c:v>
                </c:pt>
                <c:pt idx="58">
                  <c:v>8.7000000000000046</c:v>
                </c:pt>
                <c:pt idx="59">
                  <c:v>8.8499999999999943</c:v>
                </c:pt>
                <c:pt idx="60">
                  <c:v>9.0000000000000036</c:v>
                </c:pt>
                <c:pt idx="61">
                  <c:v>9.1500000000000021</c:v>
                </c:pt>
                <c:pt idx="62">
                  <c:v>9.3000000000000025</c:v>
                </c:pt>
                <c:pt idx="63">
                  <c:v>9.4500000000000011</c:v>
                </c:pt>
                <c:pt idx="64">
                  <c:v>9.6000000000000014</c:v>
                </c:pt>
                <c:pt idx="65">
                  <c:v>9.75</c:v>
                </c:pt>
                <c:pt idx="66">
                  <c:v>9.9</c:v>
                </c:pt>
                <c:pt idx="67">
                  <c:v>10.049999999999999</c:v>
                </c:pt>
                <c:pt idx="68">
                  <c:v>10.199999999999999</c:v>
                </c:pt>
                <c:pt idx="69">
                  <c:v>10.349999999999998</c:v>
                </c:pt>
                <c:pt idx="70">
                  <c:v>10.499999999999998</c:v>
                </c:pt>
                <c:pt idx="71">
                  <c:v>10.649999999999997</c:v>
                </c:pt>
                <c:pt idx="72">
                  <c:v>10.799999999999997</c:v>
                </c:pt>
                <c:pt idx="73">
                  <c:v>10.950000000000005</c:v>
                </c:pt>
                <c:pt idx="74">
                  <c:v>11.099999999999996</c:v>
                </c:pt>
                <c:pt idx="75">
                  <c:v>11.250000000000004</c:v>
                </c:pt>
                <c:pt idx="76">
                  <c:v>11.400000000000004</c:v>
                </c:pt>
                <c:pt idx="77">
                  <c:v>11.550000000000002</c:v>
                </c:pt>
                <c:pt idx="78">
                  <c:v>11.700000000000001</c:v>
                </c:pt>
                <c:pt idx="79">
                  <c:v>11.850000000000001</c:v>
                </c:pt>
                <c:pt idx="80">
                  <c:v>12</c:v>
                </c:pt>
                <c:pt idx="81">
                  <c:v>12.15</c:v>
                </c:pt>
                <c:pt idx="82">
                  <c:v>12.299999999999999</c:v>
                </c:pt>
                <c:pt idx="83">
                  <c:v>12.45</c:v>
                </c:pt>
                <c:pt idx="84">
                  <c:v>12.599999999999998</c:v>
                </c:pt>
                <c:pt idx="85">
                  <c:v>12.749999999999998</c:v>
                </c:pt>
                <c:pt idx="86">
                  <c:v>12.899999999999997</c:v>
                </c:pt>
                <c:pt idx="87">
                  <c:v>13.049999999999997</c:v>
                </c:pt>
                <c:pt idx="88">
                  <c:v>13.200000000000005</c:v>
                </c:pt>
                <c:pt idx="89">
                  <c:v>13.349999999999996</c:v>
                </c:pt>
                <c:pt idx="90">
                  <c:v>13.499999999999995</c:v>
                </c:pt>
                <c:pt idx="91">
                  <c:v>13.649999999999995</c:v>
                </c:pt>
                <c:pt idx="92">
                  <c:v>13.800000000000002</c:v>
                </c:pt>
                <c:pt idx="93">
                  <c:v>13.949999999999994</c:v>
                </c:pt>
                <c:pt idx="94">
                  <c:v>14.100000000000001</c:v>
                </c:pt>
                <c:pt idx="95">
                  <c:v>14.250000000000002</c:v>
                </c:pt>
                <c:pt idx="96">
                  <c:v>14.4</c:v>
                </c:pt>
                <c:pt idx="97">
                  <c:v>14.55</c:v>
                </c:pt>
                <c:pt idx="98">
                  <c:v>14.7</c:v>
                </c:pt>
                <c:pt idx="99">
                  <c:v>14.85</c:v>
                </c:pt>
                <c:pt idx="100">
                  <c:v>14.999999999999998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'Ukulele neck'!$AQ$1:$AQ$101</c:f>
              <c:numCache>
                <c:formatCode>General</c:formatCode>
                <c:ptCount val="101"/>
                <c:pt idx="0">
                  <c:v>0.82499999999999996</c:v>
                </c:pt>
                <c:pt idx="1">
                  <c:v>0.82311999999999996</c:v>
                </c:pt>
                <c:pt idx="2">
                  <c:v>0.82123999999999997</c:v>
                </c:pt>
                <c:pt idx="3">
                  <c:v>0.81935999999999998</c:v>
                </c:pt>
                <c:pt idx="4">
                  <c:v>0.81747999999999998</c:v>
                </c:pt>
                <c:pt idx="5">
                  <c:v>0.81559999999999999</c:v>
                </c:pt>
                <c:pt idx="6">
                  <c:v>0.81372</c:v>
                </c:pt>
                <c:pt idx="7">
                  <c:v>0.81184000000000001</c:v>
                </c:pt>
                <c:pt idx="8">
                  <c:v>0.80996000000000001</c:v>
                </c:pt>
                <c:pt idx="9">
                  <c:v>0.80807999999999991</c:v>
                </c:pt>
                <c:pt idx="10">
                  <c:v>0.80619999999999992</c:v>
                </c:pt>
                <c:pt idx="11">
                  <c:v>0.80431999999999992</c:v>
                </c:pt>
                <c:pt idx="12">
                  <c:v>0.80243999999999993</c:v>
                </c:pt>
                <c:pt idx="13">
                  <c:v>0.80055999999999994</c:v>
                </c:pt>
                <c:pt idx="14">
                  <c:v>0.79867999999999995</c:v>
                </c:pt>
                <c:pt idx="15">
                  <c:v>0.79679999999999995</c:v>
                </c:pt>
                <c:pt idx="16">
                  <c:v>0.79491999999999996</c:v>
                </c:pt>
                <c:pt idx="17">
                  <c:v>0.79303999999999997</c:v>
                </c:pt>
                <c:pt idx="18">
                  <c:v>0.79115999999999997</c:v>
                </c:pt>
                <c:pt idx="19">
                  <c:v>0.78927999999999998</c:v>
                </c:pt>
                <c:pt idx="20">
                  <c:v>0.78739999999999999</c:v>
                </c:pt>
                <c:pt idx="21">
                  <c:v>0.78552</c:v>
                </c:pt>
                <c:pt idx="22">
                  <c:v>0.78364</c:v>
                </c:pt>
                <c:pt idx="23">
                  <c:v>0.78176000000000001</c:v>
                </c:pt>
                <c:pt idx="24">
                  <c:v>0.77988000000000002</c:v>
                </c:pt>
                <c:pt idx="25">
                  <c:v>0.77800000000000002</c:v>
                </c:pt>
                <c:pt idx="26">
                  <c:v>0.77611999999999992</c:v>
                </c:pt>
                <c:pt idx="27">
                  <c:v>0.77423999999999993</c:v>
                </c:pt>
                <c:pt idx="28">
                  <c:v>0.77235999999999994</c:v>
                </c:pt>
                <c:pt idx="29">
                  <c:v>0.77047999999999994</c:v>
                </c:pt>
                <c:pt idx="30">
                  <c:v>0.76859999999999995</c:v>
                </c:pt>
                <c:pt idx="31">
                  <c:v>0.76671999999999996</c:v>
                </c:pt>
                <c:pt idx="32">
                  <c:v>0.76483999999999996</c:v>
                </c:pt>
                <c:pt idx="33">
                  <c:v>0.76295999999999997</c:v>
                </c:pt>
                <c:pt idx="34">
                  <c:v>0.76107999999999998</c:v>
                </c:pt>
                <c:pt idx="35">
                  <c:v>0.75919999999999999</c:v>
                </c:pt>
                <c:pt idx="36">
                  <c:v>0.75731999999999999</c:v>
                </c:pt>
                <c:pt idx="37">
                  <c:v>0.75544</c:v>
                </c:pt>
                <c:pt idx="38">
                  <c:v>0.75356000000000001</c:v>
                </c:pt>
                <c:pt idx="39">
                  <c:v>0.75168000000000001</c:v>
                </c:pt>
                <c:pt idx="40">
                  <c:v>0.74980000000000002</c:v>
                </c:pt>
                <c:pt idx="41">
                  <c:v>0.74791999999999992</c:v>
                </c:pt>
                <c:pt idx="42">
                  <c:v>0.74604000000000004</c:v>
                </c:pt>
                <c:pt idx="43">
                  <c:v>0.74415999999999993</c:v>
                </c:pt>
                <c:pt idx="44">
                  <c:v>0.74227999999999994</c:v>
                </c:pt>
                <c:pt idx="45">
                  <c:v>0.74039999999999995</c:v>
                </c:pt>
                <c:pt idx="46">
                  <c:v>0.73851999999999995</c:v>
                </c:pt>
                <c:pt idx="47">
                  <c:v>0.73663999999999996</c:v>
                </c:pt>
                <c:pt idx="48">
                  <c:v>0.73475999999999997</c:v>
                </c:pt>
                <c:pt idx="49">
                  <c:v>0.73287999999999998</c:v>
                </c:pt>
                <c:pt idx="50">
                  <c:v>0.73099999999999998</c:v>
                </c:pt>
                <c:pt idx="51">
                  <c:v>0.72911999999999999</c:v>
                </c:pt>
                <c:pt idx="52">
                  <c:v>0.72724</c:v>
                </c:pt>
                <c:pt idx="53">
                  <c:v>0.72536</c:v>
                </c:pt>
                <c:pt idx="54">
                  <c:v>0.72348000000000001</c:v>
                </c:pt>
                <c:pt idx="55">
                  <c:v>0.72160000000000002</c:v>
                </c:pt>
                <c:pt idx="56">
                  <c:v>0.71972000000000003</c:v>
                </c:pt>
                <c:pt idx="57">
                  <c:v>0.71784000000000003</c:v>
                </c:pt>
                <c:pt idx="58">
                  <c:v>0.71595999999999993</c:v>
                </c:pt>
                <c:pt idx="59">
                  <c:v>0.71408000000000005</c:v>
                </c:pt>
                <c:pt idx="60">
                  <c:v>0.71219999999999994</c:v>
                </c:pt>
                <c:pt idx="61">
                  <c:v>0.71031999999999995</c:v>
                </c:pt>
                <c:pt idx="62">
                  <c:v>0.70843999999999996</c:v>
                </c:pt>
                <c:pt idx="63">
                  <c:v>0.70655999999999997</c:v>
                </c:pt>
                <c:pt idx="64">
                  <c:v>0.70467999999999997</c:v>
                </c:pt>
                <c:pt idx="65">
                  <c:v>0.70279999999999998</c:v>
                </c:pt>
                <c:pt idx="66">
                  <c:v>0.70091999999999999</c:v>
                </c:pt>
                <c:pt idx="67">
                  <c:v>0.69903999999999999</c:v>
                </c:pt>
                <c:pt idx="68">
                  <c:v>0.69716</c:v>
                </c:pt>
                <c:pt idx="69">
                  <c:v>0.69528000000000001</c:v>
                </c:pt>
                <c:pt idx="70">
                  <c:v>0.69340000000000002</c:v>
                </c:pt>
                <c:pt idx="71">
                  <c:v>0.69152000000000002</c:v>
                </c:pt>
                <c:pt idx="72">
                  <c:v>0.68964000000000003</c:v>
                </c:pt>
                <c:pt idx="73">
                  <c:v>0.68775999999999993</c:v>
                </c:pt>
                <c:pt idx="74">
                  <c:v>0.68588000000000005</c:v>
                </c:pt>
                <c:pt idx="75">
                  <c:v>0.68399999999999994</c:v>
                </c:pt>
                <c:pt idx="76">
                  <c:v>0.68211999999999995</c:v>
                </c:pt>
                <c:pt idx="77">
                  <c:v>0.68023999999999996</c:v>
                </c:pt>
                <c:pt idx="78">
                  <c:v>0.67835999999999996</c:v>
                </c:pt>
                <c:pt idx="79">
                  <c:v>0.67647999999999997</c:v>
                </c:pt>
                <c:pt idx="80">
                  <c:v>0.67459999999999998</c:v>
                </c:pt>
                <c:pt idx="81">
                  <c:v>0.67271999999999998</c:v>
                </c:pt>
                <c:pt idx="82">
                  <c:v>0.67083999999999999</c:v>
                </c:pt>
                <c:pt idx="83">
                  <c:v>0.66896</c:v>
                </c:pt>
                <c:pt idx="84">
                  <c:v>0.66708000000000001</c:v>
                </c:pt>
                <c:pt idx="85">
                  <c:v>0.66520000000000001</c:v>
                </c:pt>
                <c:pt idx="86">
                  <c:v>0.66332000000000002</c:v>
                </c:pt>
                <c:pt idx="87">
                  <c:v>0.66144000000000003</c:v>
                </c:pt>
                <c:pt idx="88">
                  <c:v>0.65955999999999992</c:v>
                </c:pt>
                <c:pt idx="89">
                  <c:v>0.65768000000000004</c:v>
                </c:pt>
                <c:pt idx="90">
                  <c:v>0.65580000000000005</c:v>
                </c:pt>
                <c:pt idx="91">
                  <c:v>0.65392000000000006</c:v>
                </c:pt>
                <c:pt idx="92">
                  <c:v>0.65203999999999995</c:v>
                </c:pt>
                <c:pt idx="93">
                  <c:v>0.65016000000000007</c:v>
                </c:pt>
                <c:pt idx="94">
                  <c:v>0.64827999999999997</c:v>
                </c:pt>
                <c:pt idx="95">
                  <c:v>0.64639999999999997</c:v>
                </c:pt>
                <c:pt idx="96">
                  <c:v>0.64451999999999998</c:v>
                </c:pt>
                <c:pt idx="97">
                  <c:v>0.64263999999999999</c:v>
                </c:pt>
                <c:pt idx="98">
                  <c:v>0.64076</c:v>
                </c:pt>
                <c:pt idx="99">
                  <c:v>0.63888</c:v>
                </c:pt>
                <c:pt idx="100">
                  <c:v>0.63700000000000001</c:v>
                </c:pt>
              </c:numCache>
            </c:numRef>
          </c:xVal>
          <c:yVal>
            <c:numRef>
              <c:f>'Ukulele neck'!$AR$1:$AR$101</c:f>
              <c:numCache>
                <c:formatCode>General</c:formatCode>
                <c:ptCount val="101"/>
                <c:pt idx="0">
                  <c:v>0</c:v>
                </c:pt>
                <c:pt idx="1">
                  <c:v>0.14999999999999947</c:v>
                </c:pt>
                <c:pt idx="2">
                  <c:v>0.29999999999999893</c:v>
                </c:pt>
                <c:pt idx="3">
                  <c:v>0.44999999999999835</c:v>
                </c:pt>
                <c:pt idx="4">
                  <c:v>0.59999999999999787</c:v>
                </c:pt>
                <c:pt idx="5">
                  <c:v>0.74999999999999734</c:v>
                </c:pt>
                <c:pt idx="6">
                  <c:v>0.89999999999999669</c:v>
                </c:pt>
                <c:pt idx="7">
                  <c:v>1.0499999999999963</c:v>
                </c:pt>
                <c:pt idx="8">
                  <c:v>1.1999999999999957</c:v>
                </c:pt>
                <c:pt idx="9">
                  <c:v>1.3500000000000039</c:v>
                </c:pt>
                <c:pt idx="10">
                  <c:v>1.5000000000000033</c:v>
                </c:pt>
                <c:pt idx="11">
                  <c:v>1.6500000000000028</c:v>
                </c:pt>
                <c:pt idx="12">
                  <c:v>1.8000000000000023</c:v>
                </c:pt>
                <c:pt idx="13">
                  <c:v>1.9500000000000017</c:v>
                </c:pt>
                <c:pt idx="14">
                  <c:v>2.1000000000000014</c:v>
                </c:pt>
                <c:pt idx="15">
                  <c:v>2.2500000000000009</c:v>
                </c:pt>
                <c:pt idx="16">
                  <c:v>2.4000000000000004</c:v>
                </c:pt>
                <c:pt idx="17">
                  <c:v>2.5499999999999998</c:v>
                </c:pt>
                <c:pt idx="18">
                  <c:v>2.6999999999999993</c:v>
                </c:pt>
                <c:pt idx="19">
                  <c:v>2.8499999999999988</c:v>
                </c:pt>
                <c:pt idx="20">
                  <c:v>2.9999999999999978</c:v>
                </c:pt>
                <c:pt idx="21">
                  <c:v>3.1499999999999972</c:v>
                </c:pt>
                <c:pt idx="22">
                  <c:v>3.2999999999999967</c:v>
                </c:pt>
                <c:pt idx="23">
                  <c:v>3.4499999999999962</c:v>
                </c:pt>
                <c:pt idx="24">
                  <c:v>3.5999999999999956</c:v>
                </c:pt>
                <c:pt idx="25">
                  <c:v>3.7499999999999951</c:v>
                </c:pt>
                <c:pt idx="26">
                  <c:v>3.9000000000000035</c:v>
                </c:pt>
                <c:pt idx="27">
                  <c:v>4.0500000000000034</c:v>
                </c:pt>
                <c:pt idx="28">
                  <c:v>4.2000000000000028</c:v>
                </c:pt>
                <c:pt idx="29">
                  <c:v>4.3500000000000023</c:v>
                </c:pt>
                <c:pt idx="30">
                  <c:v>4.5000000000000018</c:v>
                </c:pt>
                <c:pt idx="31">
                  <c:v>4.6500000000000012</c:v>
                </c:pt>
                <c:pt idx="32">
                  <c:v>4.8000000000000007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5.2499999999999991</c:v>
                </c:pt>
                <c:pt idx="36">
                  <c:v>5.3999999999999986</c:v>
                </c:pt>
                <c:pt idx="37">
                  <c:v>5.549999999999998</c:v>
                </c:pt>
                <c:pt idx="38">
                  <c:v>5.6999999999999975</c:v>
                </c:pt>
                <c:pt idx="39">
                  <c:v>5.849999999999997</c:v>
                </c:pt>
                <c:pt idx="40">
                  <c:v>5.9999999999999956</c:v>
                </c:pt>
                <c:pt idx="41">
                  <c:v>6.1500000000000039</c:v>
                </c:pt>
                <c:pt idx="42">
                  <c:v>6.2999999999999945</c:v>
                </c:pt>
                <c:pt idx="43">
                  <c:v>6.4500000000000028</c:v>
                </c:pt>
                <c:pt idx="44">
                  <c:v>6.6000000000000023</c:v>
                </c:pt>
                <c:pt idx="45">
                  <c:v>6.7500000000000018</c:v>
                </c:pt>
                <c:pt idx="46">
                  <c:v>6.9000000000000012</c:v>
                </c:pt>
                <c:pt idx="47">
                  <c:v>7.0500000000000007</c:v>
                </c:pt>
                <c:pt idx="48">
                  <c:v>7.2</c:v>
                </c:pt>
                <c:pt idx="49">
                  <c:v>7.35</c:v>
                </c:pt>
                <c:pt idx="50">
                  <c:v>7.4999999999999991</c:v>
                </c:pt>
                <c:pt idx="51">
                  <c:v>7.6499999999999986</c:v>
                </c:pt>
                <c:pt idx="52">
                  <c:v>7.799999999999998</c:v>
                </c:pt>
                <c:pt idx="53">
                  <c:v>7.9499999999999975</c:v>
                </c:pt>
                <c:pt idx="54">
                  <c:v>8.0999999999999979</c:v>
                </c:pt>
                <c:pt idx="55">
                  <c:v>8.2499999999999964</c:v>
                </c:pt>
                <c:pt idx="56">
                  <c:v>8.3999999999999968</c:v>
                </c:pt>
                <c:pt idx="57">
                  <c:v>8.5499999999999954</c:v>
                </c:pt>
                <c:pt idx="58">
                  <c:v>8.7000000000000046</c:v>
                </c:pt>
                <c:pt idx="59">
                  <c:v>8.8499999999999943</c:v>
                </c:pt>
                <c:pt idx="60">
                  <c:v>9.0000000000000036</c:v>
                </c:pt>
                <c:pt idx="61">
                  <c:v>9.1500000000000021</c:v>
                </c:pt>
                <c:pt idx="62">
                  <c:v>9.3000000000000025</c:v>
                </c:pt>
                <c:pt idx="63">
                  <c:v>9.4500000000000011</c:v>
                </c:pt>
                <c:pt idx="64">
                  <c:v>9.6000000000000014</c:v>
                </c:pt>
                <c:pt idx="65">
                  <c:v>9.75</c:v>
                </c:pt>
                <c:pt idx="66">
                  <c:v>9.9</c:v>
                </c:pt>
                <c:pt idx="67">
                  <c:v>10.049999999999999</c:v>
                </c:pt>
                <c:pt idx="68">
                  <c:v>10.199999999999999</c:v>
                </c:pt>
                <c:pt idx="69">
                  <c:v>10.349999999999998</c:v>
                </c:pt>
                <c:pt idx="70">
                  <c:v>10.499999999999998</c:v>
                </c:pt>
                <c:pt idx="71">
                  <c:v>10.649999999999997</c:v>
                </c:pt>
                <c:pt idx="72">
                  <c:v>10.799999999999997</c:v>
                </c:pt>
                <c:pt idx="73">
                  <c:v>10.950000000000005</c:v>
                </c:pt>
                <c:pt idx="74">
                  <c:v>11.099999999999996</c:v>
                </c:pt>
                <c:pt idx="75">
                  <c:v>11.250000000000004</c:v>
                </c:pt>
                <c:pt idx="76">
                  <c:v>11.400000000000004</c:v>
                </c:pt>
                <c:pt idx="77">
                  <c:v>11.550000000000002</c:v>
                </c:pt>
                <c:pt idx="78">
                  <c:v>11.700000000000001</c:v>
                </c:pt>
                <c:pt idx="79">
                  <c:v>11.850000000000001</c:v>
                </c:pt>
                <c:pt idx="80">
                  <c:v>12</c:v>
                </c:pt>
                <c:pt idx="81">
                  <c:v>12.15</c:v>
                </c:pt>
                <c:pt idx="82">
                  <c:v>12.299999999999999</c:v>
                </c:pt>
                <c:pt idx="83">
                  <c:v>12.45</c:v>
                </c:pt>
                <c:pt idx="84">
                  <c:v>12.599999999999998</c:v>
                </c:pt>
                <c:pt idx="85">
                  <c:v>12.749999999999998</c:v>
                </c:pt>
                <c:pt idx="86">
                  <c:v>12.899999999999997</c:v>
                </c:pt>
                <c:pt idx="87">
                  <c:v>13.049999999999997</c:v>
                </c:pt>
                <c:pt idx="88">
                  <c:v>13.200000000000005</c:v>
                </c:pt>
                <c:pt idx="89">
                  <c:v>13.349999999999996</c:v>
                </c:pt>
                <c:pt idx="90">
                  <c:v>13.499999999999995</c:v>
                </c:pt>
                <c:pt idx="91">
                  <c:v>13.649999999999995</c:v>
                </c:pt>
                <c:pt idx="92">
                  <c:v>13.800000000000002</c:v>
                </c:pt>
                <c:pt idx="93">
                  <c:v>13.949999999999994</c:v>
                </c:pt>
                <c:pt idx="94">
                  <c:v>14.100000000000001</c:v>
                </c:pt>
                <c:pt idx="95">
                  <c:v>14.250000000000002</c:v>
                </c:pt>
                <c:pt idx="96">
                  <c:v>14.4</c:v>
                </c:pt>
                <c:pt idx="97">
                  <c:v>14.55</c:v>
                </c:pt>
                <c:pt idx="98">
                  <c:v>14.7</c:v>
                </c:pt>
                <c:pt idx="99">
                  <c:v>14.85</c:v>
                </c:pt>
                <c:pt idx="100">
                  <c:v>14.999999999999998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'Ukulele neck'!$AV$1:$AV$101</c:f>
              <c:numCache>
                <c:formatCode>General</c:formatCode>
                <c:ptCount val="101"/>
                <c:pt idx="0">
                  <c:v>0.41249999999999998</c:v>
                </c:pt>
                <c:pt idx="1">
                  <c:v>0.41161999999999999</c:v>
                </c:pt>
                <c:pt idx="2">
                  <c:v>0.41073999999999999</c:v>
                </c:pt>
                <c:pt idx="3">
                  <c:v>0.40986</c:v>
                </c:pt>
                <c:pt idx="4">
                  <c:v>0.40897999999999995</c:v>
                </c:pt>
                <c:pt idx="5">
                  <c:v>0.40809999999999996</c:v>
                </c:pt>
                <c:pt idx="6">
                  <c:v>0.40721999999999997</c:v>
                </c:pt>
                <c:pt idx="7">
                  <c:v>0.40633999999999998</c:v>
                </c:pt>
                <c:pt idx="8">
                  <c:v>0.40545999999999999</c:v>
                </c:pt>
                <c:pt idx="9">
                  <c:v>0.40458</c:v>
                </c:pt>
                <c:pt idx="10">
                  <c:v>0.4037</c:v>
                </c:pt>
                <c:pt idx="11">
                  <c:v>0.40281999999999996</c:v>
                </c:pt>
                <c:pt idx="12">
                  <c:v>0.40193999999999996</c:v>
                </c:pt>
                <c:pt idx="13">
                  <c:v>0.40105999999999997</c:v>
                </c:pt>
                <c:pt idx="14">
                  <c:v>0.40017999999999998</c:v>
                </c:pt>
                <c:pt idx="15">
                  <c:v>0.39929999999999999</c:v>
                </c:pt>
                <c:pt idx="16">
                  <c:v>0.39842</c:v>
                </c:pt>
                <c:pt idx="17">
                  <c:v>0.39754</c:v>
                </c:pt>
                <c:pt idx="18">
                  <c:v>0.39666000000000001</c:v>
                </c:pt>
                <c:pt idx="19">
                  <c:v>0.39577999999999997</c:v>
                </c:pt>
                <c:pt idx="20">
                  <c:v>0.39489999999999997</c:v>
                </c:pt>
                <c:pt idx="21">
                  <c:v>0.39401999999999998</c:v>
                </c:pt>
                <c:pt idx="22">
                  <c:v>0.39313999999999999</c:v>
                </c:pt>
                <c:pt idx="23">
                  <c:v>0.39226</c:v>
                </c:pt>
                <c:pt idx="24">
                  <c:v>0.39138000000000001</c:v>
                </c:pt>
                <c:pt idx="25">
                  <c:v>0.39049999999999996</c:v>
                </c:pt>
                <c:pt idx="26">
                  <c:v>0.38961999999999997</c:v>
                </c:pt>
                <c:pt idx="27">
                  <c:v>0.38873999999999997</c:v>
                </c:pt>
                <c:pt idx="28">
                  <c:v>0.38785999999999998</c:v>
                </c:pt>
                <c:pt idx="29">
                  <c:v>0.38697999999999999</c:v>
                </c:pt>
                <c:pt idx="30">
                  <c:v>0.3861</c:v>
                </c:pt>
                <c:pt idx="31">
                  <c:v>0.38522000000000001</c:v>
                </c:pt>
                <c:pt idx="32">
                  <c:v>0.38434000000000001</c:v>
                </c:pt>
                <c:pt idx="33">
                  <c:v>0.38345999999999997</c:v>
                </c:pt>
                <c:pt idx="34">
                  <c:v>0.38257999999999998</c:v>
                </c:pt>
                <c:pt idx="35">
                  <c:v>0.38169999999999998</c:v>
                </c:pt>
                <c:pt idx="36">
                  <c:v>0.38081999999999999</c:v>
                </c:pt>
                <c:pt idx="37">
                  <c:v>0.37994</c:v>
                </c:pt>
                <c:pt idx="38">
                  <c:v>0.37906000000000001</c:v>
                </c:pt>
                <c:pt idx="39">
                  <c:v>0.37817999999999996</c:v>
                </c:pt>
                <c:pt idx="40">
                  <c:v>0.37729999999999997</c:v>
                </c:pt>
                <c:pt idx="41">
                  <c:v>0.37641999999999998</c:v>
                </c:pt>
                <c:pt idx="42">
                  <c:v>0.37553999999999998</c:v>
                </c:pt>
                <c:pt idx="43">
                  <c:v>0.37465999999999999</c:v>
                </c:pt>
                <c:pt idx="44">
                  <c:v>0.37378</c:v>
                </c:pt>
                <c:pt idx="45">
                  <c:v>0.37290000000000001</c:v>
                </c:pt>
                <c:pt idx="46">
                  <c:v>0.37202000000000002</c:v>
                </c:pt>
                <c:pt idx="47">
                  <c:v>0.37114000000000003</c:v>
                </c:pt>
                <c:pt idx="48">
                  <c:v>0.37025999999999998</c:v>
                </c:pt>
                <c:pt idx="49">
                  <c:v>0.36937999999999999</c:v>
                </c:pt>
                <c:pt idx="50">
                  <c:v>0.36849999999999999</c:v>
                </c:pt>
                <c:pt idx="51">
                  <c:v>0.36762</c:v>
                </c:pt>
                <c:pt idx="52">
                  <c:v>0.36674000000000001</c:v>
                </c:pt>
                <c:pt idx="53">
                  <c:v>0.36586000000000002</c:v>
                </c:pt>
                <c:pt idx="54">
                  <c:v>0.36497999999999997</c:v>
                </c:pt>
                <c:pt idx="55">
                  <c:v>0.36409999999999998</c:v>
                </c:pt>
                <c:pt idx="56">
                  <c:v>0.36321999999999999</c:v>
                </c:pt>
                <c:pt idx="57">
                  <c:v>0.36234</c:v>
                </c:pt>
                <c:pt idx="58">
                  <c:v>0.36146</c:v>
                </c:pt>
                <c:pt idx="59">
                  <c:v>0.36058000000000001</c:v>
                </c:pt>
                <c:pt idx="60">
                  <c:v>0.35970000000000002</c:v>
                </c:pt>
                <c:pt idx="61">
                  <c:v>0.35882000000000003</c:v>
                </c:pt>
                <c:pt idx="62">
                  <c:v>0.35793999999999998</c:v>
                </c:pt>
                <c:pt idx="63">
                  <c:v>0.35705999999999999</c:v>
                </c:pt>
                <c:pt idx="64">
                  <c:v>0.35618</c:v>
                </c:pt>
                <c:pt idx="65">
                  <c:v>0.3553</c:v>
                </c:pt>
                <c:pt idx="66">
                  <c:v>0.35442000000000001</c:v>
                </c:pt>
                <c:pt idx="67">
                  <c:v>0.35353999999999997</c:v>
                </c:pt>
                <c:pt idx="68">
                  <c:v>0.35265999999999997</c:v>
                </c:pt>
                <c:pt idx="69">
                  <c:v>0.35177999999999998</c:v>
                </c:pt>
                <c:pt idx="70">
                  <c:v>0.35089999999999999</c:v>
                </c:pt>
                <c:pt idx="71">
                  <c:v>0.35002</c:v>
                </c:pt>
                <c:pt idx="72">
                  <c:v>0.34914000000000001</c:v>
                </c:pt>
                <c:pt idx="73">
                  <c:v>0.34826000000000001</c:v>
                </c:pt>
                <c:pt idx="74">
                  <c:v>0.34738000000000002</c:v>
                </c:pt>
                <c:pt idx="75">
                  <c:v>0.34650000000000003</c:v>
                </c:pt>
                <c:pt idx="76">
                  <c:v>0.34562000000000004</c:v>
                </c:pt>
                <c:pt idx="77">
                  <c:v>0.34473999999999999</c:v>
                </c:pt>
                <c:pt idx="78">
                  <c:v>0.34386</c:v>
                </c:pt>
                <c:pt idx="79">
                  <c:v>0.34298000000000001</c:v>
                </c:pt>
                <c:pt idx="80">
                  <c:v>0.34210000000000002</c:v>
                </c:pt>
                <c:pt idx="81">
                  <c:v>0.34122000000000002</c:v>
                </c:pt>
                <c:pt idx="82">
                  <c:v>0.34033999999999998</c:v>
                </c:pt>
                <c:pt idx="83">
                  <c:v>0.33945999999999998</c:v>
                </c:pt>
                <c:pt idx="84">
                  <c:v>0.33857999999999999</c:v>
                </c:pt>
                <c:pt idx="85">
                  <c:v>0.3377</c:v>
                </c:pt>
                <c:pt idx="86">
                  <c:v>0.33682000000000001</c:v>
                </c:pt>
                <c:pt idx="87">
                  <c:v>0.33594000000000002</c:v>
                </c:pt>
                <c:pt idx="88">
                  <c:v>0.33506000000000002</c:v>
                </c:pt>
                <c:pt idx="89">
                  <c:v>0.33418000000000003</c:v>
                </c:pt>
                <c:pt idx="90">
                  <c:v>0.33329999999999999</c:v>
                </c:pt>
                <c:pt idx="91">
                  <c:v>0.33241999999999999</c:v>
                </c:pt>
                <c:pt idx="92">
                  <c:v>0.33154</c:v>
                </c:pt>
                <c:pt idx="93">
                  <c:v>0.33066000000000001</c:v>
                </c:pt>
                <c:pt idx="94">
                  <c:v>0.32978000000000002</c:v>
                </c:pt>
                <c:pt idx="95">
                  <c:v>0.32889999999999997</c:v>
                </c:pt>
                <c:pt idx="96">
                  <c:v>0.32801999999999998</c:v>
                </c:pt>
                <c:pt idx="97">
                  <c:v>0.32713999999999999</c:v>
                </c:pt>
                <c:pt idx="98">
                  <c:v>0.32625999999999999</c:v>
                </c:pt>
                <c:pt idx="99">
                  <c:v>0.32538</c:v>
                </c:pt>
                <c:pt idx="100">
                  <c:v>0.32450000000000001</c:v>
                </c:pt>
              </c:numCache>
            </c:numRef>
          </c:xVal>
          <c:yVal>
            <c:numRef>
              <c:f>'Ukulele neck'!$AW$1:$AW$101</c:f>
              <c:numCache>
                <c:formatCode>General</c:formatCode>
                <c:ptCount val="101"/>
                <c:pt idx="0">
                  <c:v>0</c:v>
                </c:pt>
                <c:pt idx="1">
                  <c:v>0.14999999999999947</c:v>
                </c:pt>
                <c:pt idx="2">
                  <c:v>0.29999999999999893</c:v>
                </c:pt>
                <c:pt idx="3">
                  <c:v>0.44999999999999835</c:v>
                </c:pt>
                <c:pt idx="4">
                  <c:v>0.59999999999999787</c:v>
                </c:pt>
                <c:pt idx="5">
                  <c:v>0.74999999999999734</c:v>
                </c:pt>
                <c:pt idx="6">
                  <c:v>0.89999999999999669</c:v>
                </c:pt>
                <c:pt idx="7">
                  <c:v>1.0499999999999963</c:v>
                </c:pt>
                <c:pt idx="8">
                  <c:v>1.1999999999999957</c:v>
                </c:pt>
                <c:pt idx="9">
                  <c:v>1.3500000000000039</c:v>
                </c:pt>
                <c:pt idx="10">
                  <c:v>1.5000000000000033</c:v>
                </c:pt>
                <c:pt idx="11">
                  <c:v>1.6500000000000028</c:v>
                </c:pt>
                <c:pt idx="12">
                  <c:v>1.8000000000000023</c:v>
                </c:pt>
                <c:pt idx="13">
                  <c:v>1.9500000000000017</c:v>
                </c:pt>
                <c:pt idx="14">
                  <c:v>2.1000000000000014</c:v>
                </c:pt>
                <c:pt idx="15">
                  <c:v>2.2500000000000009</c:v>
                </c:pt>
                <c:pt idx="16">
                  <c:v>2.4000000000000004</c:v>
                </c:pt>
                <c:pt idx="17">
                  <c:v>2.5499999999999998</c:v>
                </c:pt>
                <c:pt idx="18">
                  <c:v>2.6999999999999993</c:v>
                </c:pt>
                <c:pt idx="19">
                  <c:v>2.8499999999999988</c:v>
                </c:pt>
                <c:pt idx="20">
                  <c:v>2.9999999999999978</c:v>
                </c:pt>
                <c:pt idx="21">
                  <c:v>3.1499999999999972</c:v>
                </c:pt>
                <c:pt idx="22">
                  <c:v>3.2999999999999967</c:v>
                </c:pt>
                <c:pt idx="23">
                  <c:v>3.4499999999999962</c:v>
                </c:pt>
                <c:pt idx="24">
                  <c:v>3.5999999999999956</c:v>
                </c:pt>
                <c:pt idx="25">
                  <c:v>3.7499999999999951</c:v>
                </c:pt>
                <c:pt idx="26">
                  <c:v>3.9000000000000035</c:v>
                </c:pt>
                <c:pt idx="27">
                  <c:v>4.0500000000000034</c:v>
                </c:pt>
                <c:pt idx="28">
                  <c:v>4.2000000000000028</c:v>
                </c:pt>
                <c:pt idx="29">
                  <c:v>4.3500000000000023</c:v>
                </c:pt>
                <c:pt idx="30">
                  <c:v>4.5000000000000018</c:v>
                </c:pt>
                <c:pt idx="31">
                  <c:v>4.6500000000000012</c:v>
                </c:pt>
                <c:pt idx="32">
                  <c:v>4.8000000000000007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5.2499999999999991</c:v>
                </c:pt>
                <c:pt idx="36">
                  <c:v>5.3999999999999986</c:v>
                </c:pt>
                <c:pt idx="37">
                  <c:v>5.549999999999998</c:v>
                </c:pt>
                <c:pt idx="38">
                  <c:v>5.6999999999999975</c:v>
                </c:pt>
                <c:pt idx="39">
                  <c:v>5.849999999999997</c:v>
                </c:pt>
                <c:pt idx="40">
                  <c:v>5.9999999999999956</c:v>
                </c:pt>
                <c:pt idx="41">
                  <c:v>6.1500000000000039</c:v>
                </c:pt>
                <c:pt idx="42">
                  <c:v>6.2999999999999945</c:v>
                </c:pt>
                <c:pt idx="43">
                  <c:v>6.4500000000000028</c:v>
                </c:pt>
                <c:pt idx="44">
                  <c:v>6.6000000000000023</c:v>
                </c:pt>
                <c:pt idx="45">
                  <c:v>6.7500000000000018</c:v>
                </c:pt>
                <c:pt idx="46">
                  <c:v>6.9000000000000012</c:v>
                </c:pt>
                <c:pt idx="47">
                  <c:v>7.0500000000000007</c:v>
                </c:pt>
                <c:pt idx="48">
                  <c:v>7.2</c:v>
                </c:pt>
                <c:pt idx="49">
                  <c:v>7.35</c:v>
                </c:pt>
                <c:pt idx="50">
                  <c:v>7.4999999999999991</c:v>
                </c:pt>
                <c:pt idx="51">
                  <c:v>7.6499999999999986</c:v>
                </c:pt>
                <c:pt idx="52">
                  <c:v>7.799999999999998</c:v>
                </c:pt>
                <c:pt idx="53">
                  <c:v>7.9499999999999975</c:v>
                </c:pt>
                <c:pt idx="54">
                  <c:v>8.0999999999999979</c:v>
                </c:pt>
                <c:pt idx="55">
                  <c:v>8.2499999999999964</c:v>
                </c:pt>
                <c:pt idx="56">
                  <c:v>8.3999999999999968</c:v>
                </c:pt>
                <c:pt idx="57">
                  <c:v>8.5499999999999954</c:v>
                </c:pt>
                <c:pt idx="58">
                  <c:v>8.7000000000000046</c:v>
                </c:pt>
                <c:pt idx="59">
                  <c:v>8.8499999999999943</c:v>
                </c:pt>
                <c:pt idx="60">
                  <c:v>9.0000000000000036</c:v>
                </c:pt>
                <c:pt idx="61">
                  <c:v>9.1500000000000021</c:v>
                </c:pt>
                <c:pt idx="62">
                  <c:v>9.3000000000000025</c:v>
                </c:pt>
                <c:pt idx="63">
                  <c:v>9.4500000000000011</c:v>
                </c:pt>
                <c:pt idx="64">
                  <c:v>9.6000000000000014</c:v>
                </c:pt>
                <c:pt idx="65">
                  <c:v>9.75</c:v>
                </c:pt>
                <c:pt idx="66">
                  <c:v>9.9</c:v>
                </c:pt>
                <c:pt idx="67">
                  <c:v>10.049999999999999</c:v>
                </c:pt>
                <c:pt idx="68">
                  <c:v>10.199999999999999</c:v>
                </c:pt>
                <c:pt idx="69">
                  <c:v>10.349999999999998</c:v>
                </c:pt>
                <c:pt idx="70">
                  <c:v>10.499999999999998</c:v>
                </c:pt>
                <c:pt idx="71">
                  <c:v>10.649999999999997</c:v>
                </c:pt>
                <c:pt idx="72">
                  <c:v>10.799999999999997</c:v>
                </c:pt>
                <c:pt idx="73">
                  <c:v>10.950000000000005</c:v>
                </c:pt>
                <c:pt idx="74">
                  <c:v>11.099999999999996</c:v>
                </c:pt>
                <c:pt idx="75">
                  <c:v>11.250000000000004</c:v>
                </c:pt>
                <c:pt idx="76">
                  <c:v>11.400000000000004</c:v>
                </c:pt>
                <c:pt idx="77">
                  <c:v>11.550000000000002</c:v>
                </c:pt>
                <c:pt idx="78">
                  <c:v>11.700000000000001</c:v>
                </c:pt>
                <c:pt idx="79">
                  <c:v>11.850000000000001</c:v>
                </c:pt>
                <c:pt idx="80">
                  <c:v>12</c:v>
                </c:pt>
                <c:pt idx="81">
                  <c:v>12.15</c:v>
                </c:pt>
                <c:pt idx="82">
                  <c:v>12.299999999999999</c:v>
                </c:pt>
                <c:pt idx="83">
                  <c:v>12.45</c:v>
                </c:pt>
                <c:pt idx="84">
                  <c:v>12.599999999999998</c:v>
                </c:pt>
                <c:pt idx="85">
                  <c:v>12.749999999999998</c:v>
                </c:pt>
                <c:pt idx="86">
                  <c:v>12.899999999999997</c:v>
                </c:pt>
                <c:pt idx="87">
                  <c:v>13.049999999999997</c:v>
                </c:pt>
                <c:pt idx="88">
                  <c:v>13.200000000000005</c:v>
                </c:pt>
                <c:pt idx="89">
                  <c:v>13.349999999999996</c:v>
                </c:pt>
                <c:pt idx="90">
                  <c:v>13.499999999999995</c:v>
                </c:pt>
                <c:pt idx="91">
                  <c:v>13.649999999999995</c:v>
                </c:pt>
                <c:pt idx="92">
                  <c:v>13.800000000000002</c:v>
                </c:pt>
                <c:pt idx="93">
                  <c:v>13.949999999999994</c:v>
                </c:pt>
                <c:pt idx="94">
                  <c:v>14.100000000000001</c:v>
                </c:pt>
                <c:pt idx="95">
                  <c:v>14.250000000000002</c:v>
                </c:pt>
                <c:pt idx="96">
                  <c:v>14.4</c:v>
                </c:pt>
                <c:pt idx="97">
                  <c:v>14.55</c:v>
                </c:pt>
                <c:pt idx="98">
                  <c:v>14.7</c:v>
                </c:pt>
                <c:pt idx="99">
                  <c:v>14.85</c:v>
                </c:pt>
                <c:pt idx="100">
                  <c:v>14.999999999999998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'Ukulele neck'!$BA$1:$BA$101</c:f>
              <c:numCache>
                <c:formatCode>General</c:formatCode>
                <c:ptCount val="101"/>
                <c:pt idx="0">
                  <c:v>0</c:v>
                </c:pt>
                <c:pt idx="1">
                  <c:v>8.0000000000000074E-5</c:v>
                </c:pt>
                <c:pt idx="2">
                  <c:v>1.6000000000000015E-4</c:v>
                </c:pt>
                <c:pt idx="3">
                  <c:v>2.4000000000000022E-4</c:v>
                </c:pt>
                <c:pt idx="4">
                  <c:v>3.200000000000003E-4</c:v>
                </c:pt>
                <c:pt idx="5">
                  <c:v>4.0000000000000034E-4</c:v>
                </c:pt>
                <c:pt idx="6">
                  <c:v>4.8000000000000045E-4</c:v>
                </c:pt>
                <c:pt idx="7">
                  <c:v>5.6000000000000049E-4</c:v>
                </c:pt>
                <c:pt idx="8">
                  <c:v>6.4000000000000059E-4</c:v>
                </c:pt>
                <c:pt idx="9">
                  <c:v>7.2000000000000059E-4</c:v>
                </c:pt>
                <c:pt idx="10">
                  <c:v>8.0000000000000069E-4</c:v>
                </c:pt>
                <c:pt idx="11">
                  <c:v>8.8000000000000079E-4</c:v>
                </c:pt>
                <c:pt idx="12">
                  <c:v>9.6000000000000089E-4</c:v>
                </c:pt>
                <c:pt idx="13">
                  <c:v>1.040000000000001E-3</c:v>
                </c:pt>
                <c:pt idx="14">
                  <c:v>1.120000000000001E-3</c:v>
                </c:pt>
                <c:pt idx="15">
                  <c:v>1.200000000000001E-3</c:v>
                </c:pt>
                <c:pt idx="16">
                  <c:v>1.2800000000000012E-3</c:v>
                </c:pt>
                <c:pt idx="17">
                  <c:v>1.3600000000000012E-3</c:v>
                </c:pt>
                <c:pt idx="18">
                  <c:v>1.4400000000000012E-3</c:v>
                </c:pt>
                <c:pt idx="19">
                  <c:v>1.5200000000000014E-3</c:v>
                </c:pt>
                <c:pt idx="20">
                  <c:v>1.6000000000000014E-3</c:v>
                </c:pt>
                <c:pt idx="21">
                  <c:v>1.6800000000000016E-3</c:v>
                </c:pt>
                <c:pt idx="22">
                  <c:v>1.7600000000000016E-3</c:v>
                </c:pt>
                <c:pt idx="23">
                  <c:v>1.8400000000000016E-3</c:v>
                </c:pt>
                <c:pt idx="24">
                  <c:v>1.9200000000000018E-3</c:v>
                </c:pt>
                <c:pt idx="25">
                  <c:v>2.0000000000000018E-3</c:v>
                </c:pt>
                <c:pt idx="26">
                  <c:v>2.080000000000002E-3</c:v>
                </c:pt>
                <c:pt idx="27">
                  <c:v>2.1600000000000018E-3</c:v>
                </c:pt>
                <c:pt idx="28">
                  <c:v>2.240000000000002E-3</c:v>
                </c:pt>
                <c:pt idx="29">
                  <c:v>2.3200000000000022E-3</c:v>
                </c:pt>
                <c:pt idx="30">
                  <c:v>2.400000000000002E-3</c:v>
                </c:pt>
                <c:pt idx="31">
                  <c:v>2.4800000000000022E-3</c:v>
                </c:pt>
                <c:pt idx="32">
                  <c:v>2.5600000000000024E-3</c:v>
                </c:pt>
                <c:pt idx="33">
                  <c:v>2.6400000000000022E-3</c:v>
                </c:pt>
                <c:pt idx="34">
                  <c:v>2.7200000000000024E-3</c:v>
                </c:pt>
                <c:pt idx="35">
                  <c:v>2.8000000000000026E-3</c:v>
                </c:pt>
                <c:pt idx="36">
                  <c:v>2.8800000000000023E-3</c:v>
                </c:pt>
                <c:pt idx="37">
                  <c:v>2.9600000000000026E-3</c:v>
                </c:pt>
                <c:pt idx="38">
                  <c:v>3.0400000000000028E-3</c:v>
                </c:pt>
                <c:pt idx="39">
                  <c:v>3.120000000000003E-3</c:v>
                </c:pt>
                <c:pt idx="40">
                  <c:v>3.2000000000000028E-3</c:v>
                </c:pt>
                <c:pt idx="41">
                  <c:v>3.280000000000003E-3</c:v>
                </c:pt>
                <c:pt idx="42">
                  <c:v>3.3600000000000032E-3</c:v>
                </c:pt>
                <c:pt idx="43">
                  <c:v>3.440000000000003E-3</c:v>
                </c:pt>
                <c:pt idx="44">
                  <c:v>3.5200000000000032E-3</c:v>
                </c:pt>
                <c:pt idx="45">
                  <c:v>3.6000000000000034E-3</c:v>
                </c:pt>
                <c:pt idx="46">
                  <c:v>3.6800000000000031E-3</c:v>
                </c:pt>
                <c:pt idx="47">
                  <c:v>3.7600000000000034E-3</c:v>
                </c:pt>
                <c:pt idx="48">
                  <c:v>3.8400000000000036E-3</c:v>
                </c:pt>
                <c:pt idx="49">
                  <c:v>3.9200000000000033E-3</c:v>
                </c:pt>
                <c:pt idx="50">
                  <c:v>4.0000000000000036E-3</c:v>
                </c:pt>
                <c:pt idx="51">
                  <c:v>4.0800000000000038E-3</c:v>
                </c:pt>
                <c:pt idx="52">
                  <c:v>4.160000000000004E-3</c:v>
                </c:pt>
                <c:pt idx="53">
                  <c:v>4.2400000000000042E-3</c:v>
                </c:pt>
                <c:pt idx="54">
                  <c:v>4.3200000000000035E-3</c:v>
                </c:pt>
                <c:pt idx="55">
                  <c:v>4.4000000000000037E-3</c:v>
                </c:pt>
                <c:pt idx="56">
                  <c:v>4.4800000000000039E-3</c:v>
                </c:pt>
                <c:pt idx="57">
                  <c:v>4.5600000000000042E-3</c:v>
                </c:pt>
                <c:pt idx="58">
                  <c:v>4.6400000000000044E-3</c:v>
                </c:pt>
                <c:pt idx="59">
                  <c:v>4.7200000000000046E-3</c:v>
                </c:pt>
                <c:pt idx="60">
                  <c:v>4.8000000000000039E-3</c:v>
                </c:pt>
                <c:pt idx="61">
                  <c:v>4.8800000000000041E-3</c:v>
                </c:pt>
                <c:pt idx="62">
                  <c:v>4.9600000000000043E-3</c:v>
                </c:pt>
                <c:pt idx="63">
                  <c:v>5.0400000000000045E-3</c:v>
                </c:pt>
                <c:pt idx="64">
                  <c:v>5.1200000000000048E-3</c:v>
                </c:pt>
                <c:pt idx="65">
                  <c:v>5.200000000000005E-3</c:v>
                </c:pt>
                <c:pt idx="66">
                  <c:v>5.2800000000000043E-3</c:v>
                </c:pt>
                <c:pt idx="67">
                  <c:v>5.3600000000000045E-3</c:v>
                </c:pt>
                <c:pt idx="68">
                  <c:v>5.4400000000000047E-3</c:v>
                </c:pt>
                <c:pt idx="69">
                  <c:v>5.5200000000000049E-3</c:v>
                </c:pt>
                <c:pt idx="70">
                  <c:v>5.6000000000000051E-3</c:v>
                </c:pt>
                <c:pt idx="71">
                  <c:v>5.6800000000000054E-3</c:v>
                </c:pt>
                <c:pt idx="72">
                  <c:v>5.7600000000000047E-3</c:v>
                </c:pt>
                <c:pt idx="73">
                  <c:v>5.8400000000000049E-3</c:v>
                </c:pt>
                <c:pt idx="74">
                  <c:v>5.9200000000000051E-3</c:v>
                </c:pt>
                <c:pt idx="75">
                  <c:v>6.0000000000000053E-3</c:v>
                </c:pt>
                <c:pt idx="76">
                  <c:v>6.0800000000000055E-3</c:v>
                </c:pt>
                <c:pt idx="77">
                  <c:v>6.1600000000000057E-3</c:v>
                </c:pt>
                <c:pt idx="78">
                  <c:v>6.240000000000006E-3</c:v>
                </c:pt>
                <c:pt idx="79">
                  <c:v>6.3200000000000053E-3</c:v>
                </c:pt>
                <c:pt idx="80">
                  <c:v>6.4000000000000055E-3</c:v>
                </c:pt>
                <c:pt idx="81">
                  <c:v>6.4800000000000057E-3</c:v>
                </c:pt>
                <c:pt idx="82">
                  <c:v>6.5600000000000059E-3</c:v>
                </c:pt>
                <c:pt idx="83">
                  <c:v>6.6400000000000061E-3</c:v>
                </c:pt>
                <c:pt idx="84">
                  <c:v>6.7200000000000064E-3</c:v>
                </c:pt>
                <c:pt idx="85">
                  <c:v>6.8000000000000057E-3</c:v>
                </c:pt>
                <c:pt idx="86">
                  <c:v>6.8800000000000059E-3</c:v>
                </c:pt>
                <c:pt idx="87">
                  <c:v>6.9600000000000061E-3</c:v>
                </c:pt>
                <c:pt idx="88">
                  <c:v>7.0400000000000063E-3</c:v>
                </c:pt>
                <c:pt idx="89">
                  <c:v>7.1200000000000065E-3</c:v>
                </c:pt>
                <c:pt idx="90">
                  <c:v>7.2000000000000067E-3</c:v>
                </c:pt>
                <c:pt idx="91">
                  <c:v>7.2800000000000061E-3</c:v>
                </c:pt>
                <c:pt idx="92">
                  <c:v>7.3600000000000063E-3</c:v>
                </c:pt>
                <c:pt idx="93">
                  <c:v>7.4400000000000065E-3</c:v>
                </c:pt>
                <c:pt idx="94">
                  <c:v>7.5200000000000067E-3</c:v>
                </c:pt>
                <c:pt idx="95">
                  <c:v>7.6000000000000069E-3</c:v>
                </c:pt>
                <c:pt idx="96">
                  <c:v>7.6800000000000071E-3</c:v>
                </c:pt>
                <c:pt idx="97">
                  <c:v>7.7600000000000065E-3</c:v>
                </c:pt>
                <c:pt idx="98">
                  <c:v>7.8400000000000067E-3</c:v>
                </c:pt>
                <c:pt idx="99">
                  <c:v>7.9200000000000069E-3</c:v>
                </c:pt>
                <c:pt idx="100">
                  <c:v>8.0000000000000071E-3</c:v>
                </c:pt>
              </c:numCache>
            </c:numRef>
          </c:xVal>
          <c:yVal>
            <c:numRef>
              <c:f>'Ukulele neck'!$BB$1:$BB$101</c:f>
              <c:numCache>
                <c:formatCode>General</c:formatCode>
                <c:ptCount val="101"/>
                <c:pt idx="0">
                  <c:v>0</c:v>
                </c:pt>
                <c:pt idx="1">
                  <c:v>0.14999999999999947</c:v>
                </c:pt>
                <c:pt idx="2">
                  <c:v>0.29999999999999893</c:v>
                </c:pt>
                <c:pt idx="3">
                  <c:v>0.44999999999999835</c:v>
                </c:pt>
                <c:pt idx="4">
                  <c:v>0.59999999999999787</c:v>
                </c:pt>
                <c:pt idx="5">
                  <c:v>0.74999999999999734</c:v>
                </c:pt>
                <c:pt idx="6">
                  <c:v>0.89999999999999669</c:v>
                </c:pt>
                <c:pt idx="7">
                  <c:v>1.0499999999999963</c:v>
                </c:pt>
                <c:pt idx="8">
                  <c:v>1.1999999999999957</c:v>
                </c:pt>
                <c:pt idx="9">
                  <c:v>1.3500000000000039</c:v>
                </c:pt>
                <c:pt idx="10">
                  <c:v>1.5000000000000033</c:v>
                </c:pt>
                <c:pt idx="11">
                  <c:v>1.6500000000000028</c:v>
                </c:pt>
                <c:pt idx="12">
                  <c:v>1.8000000000000023</c:v>
                </c:pt>
                <c:pt idx="13">
                  <c:v>1.9500000000000017</c:v>
                </c:pt>
                <c:pt idx="14">
                  <c:v>2.1000000000000014</c:v>
                </c:pt>
                <c:pt idx="15">
                  <c:v>2.2500000000000009</c:v>
                </c:pt>
                <c:pt idx="16">
                  <c:v>2.4000000000000004</c:v>
                </c:pt>
                <c:pt idx="17">
                  <c:v>2.5499999999999998</c:v>
                </c:pt>
                <c:pt idx="18">
                  <c:v>2.6999999999999993</c:v>
                </c:pt>
                <c:pt idx="19">
                  <c:v>2.8499999999999988</c:v>
                </c:pt>
                <c:pt idx="20">
                  <c:v>2.9999999999999978</c:v>
                </c:pt>
                <c:pt idx="21">
                  <c:v>3.1499999999999972</c:v>
                </c:pt>
                <c:pt idx="22">
                  <c:v>3.2999999999999967</c:v>
                </c:pt>
                <c:pt idx="23">
                  <c:v>3.4499999999999962</c:v>
                </c:pt>
                <c:pt idx="24">
                  <c:v>3.5999999999999956</c:v>
                </c:pt>
                <c:pt idx="25">
                  <c:v>3.7499999999999951</c:v>
                </c:pt>
                <c:pt idx="26">
                  <c:v>3.9000000000000035</c:v>
                </c:pt>
                <c:pt idx="27">
                  <c:v>4.0500000000000034</c:v>
                </c:pt>
                <c:pt idx="28">
                  <c:v>4.2000000000000028</c:v>
                </c:pt>
                <c:pt idx="29">
                  <c:v>4.3500000000000023</c:v>
                </c:pt>
                <c:pt idx="30">
                  <c:v>4.5000000000000018</c:v>
                </c:pt>
                <c:pt idx="31">
                  <c:v>4.6500000000000012</c:v>
                </c:pt>
                <c:pt idx="32">
                  <c:v>4.8000000000000007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5.2499999999999991</c:v>
                </c:pt>
                <c:pt idx="36">
                  <c:v>5.3999999999999986</c:v>
                </c:pt>
                <c:pt idx="37">
                  <c:v>5.549999999999998</c:v>
                </c:pt>
                <c:pt idx="38">
                  <c:v>5.6999999999999975</c:v>
                </c:pt>
                <c:pt idx="39">
                  <c:v>5.849999999999997</c:v>
                </c:pt>
                <c:pt idx="40">
                  <c:v>5.9999999999999956</c:v>
                </c:pt>
                <c:pt idx="41">
                  <c:v>6.1500000000000039</c:v>
                </c:pt>
                <c:pt idx="42">
                  <c:v>6.2999999999999945</c:v>
                </c:pt>
                <c:pt idx="43">
                  <c:v>6.4500000000000028</c:v>
                </c:pt>
                <c:pt idx="44">
                  <c:v>6.6000000000000023</c:v>
                </c:pt>
                <c:pt idx="45">
                  <c:v>6.7500000000000018</c:v>
                </c:pt>
                <c:pt idx="46">
                  <c:v>6.9000000000000012</c:v>
                </c:pt>
                <c:pt idx="47">
                  <c:v>7.0500000000000007</c:v>
                </c:pt>
                <c:pt idx="48">
                  <c:v>7.2</c:v>
                </c:pt>
                <c:pt idx="49">
                  <c:v>7.35</c:v>
                </c:pt>
                <c:pt idx="50">
                  <c:v>7.4999999999999991</c:v>
                </c:pt>
                <c:pt idx="51">
                  <c:v>7.6499999999999986</c:v>
                </c:pt>
                <c:pt idx="52">
                  <c:v>7.799999999999998</c:v>
                </c:pt>
                <c:pt idx="53">
                  <c:v>7.9499999999999975</c:v>
                </c:pt>
                <c:pt idx="54">
                  <c:v>8.0999999999999979</c:v>
                </c:pt>
                <c:pt idx="55">
                  <c:v>8.2499999999999964</c:v>
                </c:pt>
                <c:pt idx="56">
                  <c:v>8.3999999999999968</c:v>
                </c:pt>
                <c:pt idx="57">
                  <c:v>8.5499999999999954</c:v>
                </c:pt>
                <c:pt idx="58">
                  <c:v>8.7000000000000046</c:v>
                </c:pt>
                <c:pt idx="59">
                  <c:v>8.8499999999999943</c:v>
                </c:pt>
                <c:pt idx="60">
                  <c:v>9.0000000000000036</c:v>
                </c:pt>
                <c:pt idx="61">
                  <c:v>9.1500000000000021</c:v>
                </c:pt>
                <c:pt idx="62">
                  <c:v>9.3000000000000025</c:v>
                </c:pt>
                <c:pt idx="63">
                  <c:v>9.4500000000000011</c:v>
                </c:pt>
                <c:pt idx="64">
                  <c:v>9.6000000000000014</c:v>
                </c:pt>
                <c:pt idx="65">
                  <c:v>9.75</c:v>
                </c:pt>
                <c:pt idx="66">
                  <c:v>9.9</c:v>
                </c:pt>
                <c:pt idx="67">
                  <c:v>10.049999999999999</c:v>
                </c:pt>
                <c:pt idx="68">
                  <c:v>10.199999999999999</c:v>
                </c:pt>
                <c:pt idx="69">
                  <c:v>10.349999999999998</c:v>
                </c:pt>
                <c:pt idx="70">
                  <c:v>10.499999999999998</c:v>
                </c:pt>
                <c:pt idx="71">
                  <c:v>10.649999999999997</c:v>
                </c:pt>
                <c:pt idx="72">
                  <c:v>10.799999999999997</c:v>
                </c:pt>
                <c:pt idx="73">
                  <c:v>10.950000000000005</c:v>
                </c:pt>
                <c:pt idx="74">
                  <c:v>11.099999999999996</c:v>
                </c:pt>
                <c:pt idx="75">
                  <c:v>11.250000000000004</c:v>
                </c:pt>
                <c:pt idx="76">
                  <c:v>11.400000000000004</c:v>
                </c:pt>
                <c:pt idx="77">
                  <c:v>11.550000000000002</c:v>
                </c:pt>
                <c:pt idx="78">
                  <c:v>11.700000000000001</c:v>
                </c:pt>
                <c:pt idx="79">
                  <c:v>11.850000000000001</c:v>
                </c:pt>
                <c:pt idx="80">
                  <c:v>12</c:v>
                </c:pt>
                <c:pt idx="81">
                  <c:v>12.15</c:v>
                </c:pt>
                <c:pt idx="82">
                  <c:v>12.299999999999999</c:v>
                </c:pt>
                <c:pt idx="83">
                  <c:v>12.45</c:v>
                </c:pt>
                <c:pt idx="84">
                  <c:v>12.599999999999998</c:v>
                </c:pt>
                <c:pt idx="85">
                  <c:v>12.749999999999998</c:v>
                </c:pt>
                <c:pt idx="86">
                  <c:v>12.899999999999997</c:v>
                </c:pt>
                <c:pt idx="87">
                  <c:v>13.049999999999997</c:v>
                </c:pt>
                <c:pt idx="88">
                  <c:v>13.200000000000005</c:v>
                </c:pt>
                <c:pt idx="89">
                  <c:v>13.349999999999996</c:v>
                </c:pt>
                <c:pt idx="90">
                  <c:v>13.499999999999995</c:v>
                </c:pt>
                <c:pt idx="91">
                  <c:v>13.649999999999995</c:v>
                </c:pt>
                <c:pt idx="92">
                  <c:v>13.800000000000002</c:v>
                </c:pt>
                <c:pt idx="93">
                  <c:v>13.949999999999994</c:v>
                </c:pt>
                <c:pt idx="94">
                  <c:v>14.100000000000001</c:v>
                </c:pt>
                <c:pt idx="95">
                  <c:v>14.250000000000002</c:v>
                </c:pt>
                <c:pt idx="96">
                  <c:v>14.4</c:v>
                </c:pt>
                <c:pt idx="97">
                  <c:v>14.55</c:v>
                </c:pt>
                <c:pt idx="98">
                  <c:v>14.7</c:v>
                </c:pt>
                <c:pt idx="99">
                  <c:v>14.85</c:v>
                </c:pt>
                <c:pt idx="100">
                  <c:v>14.999999999999998</c:v>
                </c:pt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'Ukulele neck'!$BF$1:$BF$101</c:f>
              <c:numCache>
                <c:formatCode>General</c:formatCode>
                <c:ptCount val="101"/>
                <c:pt idx="0">
                  <c:v>-0.41249999999999998</c:v>
                </c:pt>
                <c:pt idx="1">
                  <c:v>-0.41149999999999998</c:v>
                </c:pt>
                <c:pt idx="2">
                  <c:v>-0.41049999999999998</c:v>
                </c:pt>
                <c:pt idx="3">
                  <c:v>-0.40949999999999998</c:v>
                </c:pt>
                <c:pt idx="4">
                  <c:v>-0.40849999999999997</c:v>
                </c:pt>
                <c:pt idx="5">
                  <c:v>-0.40749999999999997</c:v>
                </c:pt>
                <c:pt idx="6">
                  <c:v>-0.40649999999999997</c:v>
                </c:pt>
                <c:pt idx="7">
                  <c:v>-0.40549999999999997</c:v>
                </c:pt>
                <c:pt idx="8">
                  <c:v>-0.40449999999999997</c:v>
                </c:pt>
                <c:pt idx="9">
                  <c:v>-0.40349999999999997</c:v>
                </c:pt>
                <c:pt idx="10">
                  <c:v>-0.40249999999999997</c:v>
                </c:pt>
                <c:pt idx="11">
                  <c:v>-0.40149999999999997</c:v>
                </c:pt>
                <c:pt idx="12">
                  <c:v>-0.40049999999999997</c:v>
                </c:pt>
                <c:pt idx="13">
                  <c:v>-0.39949999999999997</c:v>
                </c:pt>
                <c:pt idx="14">
                  <c:v>-0.39849999999999997</c:v>
                </c:pt>
                <c:pt idx="15">
                  <c:v>-0.39749999999999996</c:v>
                </c:pt>
                <c:pt idx="16">
                  <c:v>-0.39649999999999996</c:v>
                </c:pt>
                <c:pt idx="17">
                  <c:v>-0.39549999999999996</c:v>
                </c:pt>
                <c:pt idx="18">
                  <c:v>-0.39449999999999996</c:v>
                </c:pt>
                <c:pt idx="19">
                  <c:v>-0.39349999999999996</c:v>
                </c:pt>
                <c:pt idx="20">
                  <c:v>-0.39249999999999996</c:v>
                </c:pt>
                <c:pt idx="21">
                  <c:v>-0.39149999999999996</c:v>
                </c:pt>
                <c:pt idx="22">
                  <c:v>-0.39049999999999996</c:v>
                </c:pt>
                <c:pt idx="23">
                  <c:v>-0.38949999999999996</c:v>
                </c:pt>
                <c:pt idx="24">
                  <c:v>-0.38849999999999996</c:v>
                </c:pt>
                <c:pt idx="25">
                  <c:v>-0.38749999999999996</c:v>
                </c:pt>
                <c:pt idx="26">
                  <c:v>-0.38649999999999995</c:v>
                </c:pt>
                <c:pt idx="27">
                  <c:v>-0.38550000000000001</c:v>
                </c:pt>
                <c:pt idx="28">
                  <c:v>-0.38450000000000001</c:v>
                </c:pt>
                <c:pt idx="29">
                  <c:v>-0.38350000000000001</c:v>
                </c:pt>
                <c:pt idx="30">
                  <c:v>-0.38250000000000001</c:v>
                </c:pt>
                <c:pt idx="31">
                  <c:v>-0.38150000000000001</c:v>
                </c:pt>
                <c:pt idx="32">
                  <c:v>-0.3805</c:v>
                </c:pt>
                <c:pt idx="33">
                  <c:v>-0.3795</c:v>
                </c:pt>
                <c:pt idx="34">
                  <c:v>-0.3785</c:v>
                </c:pt>
                <c:pt idx="35">
                  <c:v>-0.3775</c:v>
                </c:pt>
                <c:pt idx="36">
                  <c:v>-0.3765</c:v>
                </c:pt>
                <c:pt idx="37">
                  <c:v>-0.3755</c:v>
                </c:pt>
                <c:pt idx="38">
                  <c:v>-0.3745</c:v>
                </c:pt>
                <c:pt idx="39">
                  <c:v>-0.3735</c:v>
                </c:pt>
                <c:pt idx="40">
                  <c:v>-0.3725</c:v>
                </c:pt>
                <c:pt idx="41">
                  <c:v>-0.3715</c:v>
                </c:pt>
                <c:pt idx="42">
                  <c:v>-0.3705</c:v>
                </c:pt>
                <c:pt idx="43">
                  <c:v>-0.3695</c:v>
                </c:pt>
                <c:pt idx="44">
                  <c:v>-0.36849999999999999</c:v>
                </c:pt>
                <c:pt idx="45">
                  <c:v>-0.36749999999999999</c:v>
                </c:pt>
                <c:pt idx="46">
                  <c:v>-0.36649999999999999</c:v>
                </c:pt>
                <c:pt idx="47">
                  <c:v>-0.36549999999999999</c:v>
                </c:pt>
                <c:pt idx="48">
                  <c:v>-0.36449999999999999</c:v>
                </c:pt>
                <c:pt idx="49">
                  <c:v>-0.36349999999999999</c:v>
                </c:pt>
                <c:pt idx="50">
                  <c:v>-0.36249999999999999</c:v>
                </c:pt>
                <c:pt idx="51">
                  <c:v>-0.36149999999999999</c:v>
                </c:pt>
                <c:pt idx="52">
                  <c:v>-0.36049999999999999</c:v>
                </c:pt>
                <c:pt idx="53">
                  <c:v>-0.35949999999999999</c:v>
                </c:pt>
                <c:pt idx="54">
                  <c:v>-0.35849999999999999</c:v>
                </c:pt>
                <c:pt idx="55">
                  <c:v>-0.35749999999999998</c:v>
                </c:pt>
                <c:pt idx="56">
                  <c:v>-0.35649999999999998</c:v>
                </c:pt>
                <c:pt idx="57">
                  <c:v>-0.35549999999999998</c:v>
                </c:pt>
                <c:pt idx="58">
                  <c:v>-0.35449999999999998</c:v>
                </c:pt>
                <c:pt idx="59">
                  <c:v>-0.35349999999999998</c:v>
                </c:pt>
                <c:pt idx="60">
                  <c:v>-0.35249999999999998</c:v>
                </c:pt>
                <c:pt idx="61">
                  <c:v>-0.35149999999999998</c:v>
                </c:pt>
                <c:pt idx="62">
                  <c:v>-0.35049999999999998</c:v>
                </c:pt>
                <c:pt idx="63">
                  <c:v>-0.34949999999999998</c:v>
                </c:pt>
                <c:pt idx="64">
                  <c:v>-0.34849999999999998</c:v>
                </c:pt>
                <c:pt idx="65">
                  <c:v>-0.34749999999999998</c:v>
                </c:pt>
                <c:pt idx="66">
                  <c:v>-0.34649999999999997</c:v>
                </c:pt>
                <c:pt idx="67">
                  <c:v>-0.34549999999999997</c:v>
                </c:pt>
                <c:pt idx="68">
                  <c:v>-0.34449999999999997</c:v>
                </c:pt>
                <c:pt idx="69">
                  <c:v>-0.34349999999999997</c:v>
                </c:pt>
                <c:pt idx="70">
                  <c:v>-0.34250000000000003</c:v>
                </c:pt>
                <c:pt idx="71">
                  <c:v>-0.34149999999999997</c:v>
                </c:pt>
                <c:pt idx="72">
                  <c:v>-0.34050000000000002</c:v>
                </c:pt>
                <c:pt idx="73">
                  <c:v>-0.33950000000000002</c:v>
                </c:pt>
                <c:pt idx="74">
                  <c:v>-0.33850000000000002</c:v>
                </c:pt>
                <c:pt idx="75">
                  <c:v>-0.33750000000000002</c:v>
                </c:pt>
                <c:pt idx="76">
                  <c:v>-0.33650000000000002</c:v>
                </c:pt>
                <c:pt idx="77">
                  <c:v>-0.33550000000000002</c:v>
                </c:pt>
                <c:pt idx="78">
                  <c:v>-0.33450000000000002</c:v>
                </c:pt>
                <c:pt idx="79">
                  <c:v>-0.33350000000000002</c:v>
                </c:pt>
                <c:pt idx="80">
                  <c:v>-0.33250000000000002</c:v>
                </c:pt>
                <c:pt idx="81">
                  <c:v>-0.33150000000000002</c:v>
                </c:pt>
                <c:pt idx="82">
                  <c:v>-0.33050000000000002</c:v>
                </c:pt>
                <c:pt idx="83">
                  <c:v>-0.32950000000000002</c:v>
                </c:pt>
                <c:pt idx="84">
                  <c:v>-0.32850000000000001</c:v>
                </c:pt>
                <c:pt idx="85">
                  <c:v>-0.32750000000000001</c:v>
                </c:pt>
                <c:pt idx="86">
                  <c:v>-0.32650000000000001</c:v>
                </c:pt>
                <c:pt idx="87">
                  <c:v>-0.32550000000000001</c:v>
                </c:pt>
                <c:pt idx="88">
                  <c:v>-0.32450000000000001</c:v>
                </c:pt>
                <c:pt idx="89">
                  <c:v>-0.32350000000000001</c:v>
                </c:pt>
                <c:pt idx="90">
                  <c:v>-0.32250000000000001</c:v>
                </c:pt>
                <c:pt idx="91">
                  <c:v>-0.32150000000000001</c:v>
                </c:pt>
                <c:pt idx="92">
                  <c:v>-0.32050000000000001</c:v>
                </c:pt>
                <c:pt idx="93">
                  <c:v>-0.31950000000000001</c:v>
                </c:pt>
                <c:pt idx="94">
                  <c:v>-0.31850000000000001</c:v>
                </c:pt>
                <c:pt idx="95">
                  <c:v>-0.3175</c:v>
                </c:pt>
                <c:pt idx="96">
                  <c:v>-0.3165</c:v>
                </c:pt>
                <c:pt idx="97">
                  <c:v>-0.3155</c:v>
                </c:pt>
                <c:pt idx="98">
                  <c:v>-0.3145</c:v>
                </c:pt>
                <c:pt idx="99">
                  <c:v>-0.3135</c:v>
                </c:pt>
                <c:pt idx="100">
                  <c:v>-0.3125</c:v>
                </c:pt>
              </c:numCache>
            </c:numRef>
          </c:xVal>
          <c:yVal>
            <c:numRef>
              <c:f>'Ukulele neck'!$BG$1:$BG$101</c:f>
              <c:numCache>
                <c:formatCode>General</c:formatCode>
                <c:ptCount val="101"/>
                <c:pt idx="0">
                  <c:v>0</c:v>
                </c:pt>
                <c:pt idx="1">
                  <c:v>0.14999999999999947</c:v>
                </c:pt>
                <c:pt idx="2">
                  <c:v>0.29999999999999893</c:v>
                </c:pt>
                <c:pt idx="3">
                  <c:v>0.44999999999999835</c:v>
                </c:pt>
                <c:pt idx="4">
                  <c:v>0.59999999999999787</c:v>
                </c:pt>
                <c:pt idx="5">
                  <c:v>0.74999999999999734</c:v>
                </c:pt>
                <c:pt idx="6">
                  <c:v>0.89999999999999669</c:v>
                </c:pt>
                <c:pt idx="7">
                  <c:v>1.0499999999999963</c:v>
                </c:pt>
                <c:pt idx="8">
                  <c:v>1.1999999999999957</c:v>
                </c:pt>
                <c:pt idx="9">
                  <c:v>1.3500000000000039</c:v>
                </c:pt>
                <c:pt idx="10">
                  <c:v>1.5000000000000033</c:v>
                </c:pt>
                <c:pt idx="11">
                  <c:v>1.6500000000000028</c:v>
                </c:pt>
                <c:pt idx="12">
                  <c:v>1.8000000000000023</c:v>
                </c:pt>
                <c:pt idx="13">
                  <c:v>1.9500000000000017</c:v>
                </c:pt>
                <c:pt idx="14">
                  <c:v>2.1000000000000014</c:v>
                </c:pt>
                <c:pt idx="15">
                  <c:v>2.2500000000000009</c:v>
                </c:pt>
                <c:pt idx="16">
                  <c:v>2.4000000000000004</c:v>
                </c:pt>
                <c:pt idx="17">
                  <c:v>2.5499999999999998</c:v>
                </c:pt>
                <c:pt idx="18">
                  <c:v>2.6999999999999993</c:v>
                </c:pt>
                <c:pt idx="19">
                  <c:v>2.8499999999999988</c:v>
                </c:pt>
                <c:pt idx="20">
                  <c:v>2.9999999999999978</c:v>
                </c:pt>
                <c:pt idx="21">
                  <c:v>3.1499999999999972</c:v>
                </c:pt>
                <c:pt idx="22">
                  <c:v>3.2999999999999967</c:v>
                </c:pt>
                <c:pt idx="23">
                  <c:v>3.4499999999999962</c:v>
                </c:pt>
                <c:pt idx="24">
                  <c:v>3.5999999999999956</c:v>
                </c:pt>
                <c:pt idx="25">
                  <c:v>3.7499999999999951</c:v>
                </c:pt>
                <c:pt idx="26">
                  <c:v>3.9000000000000035</c:v>
                </c:pt>
                <c:pt idx="27">
                  <c:v>4.0500000000000034</c:v>
                </c:pt>
                <c:pt idx="28">
                  <c:v>4.2000000000000028</c:v>
                </c:pt>
                <c:pt idx="29">
                  <c:v>4.3500000000000023</c:v>
                </c:pt>
                <c:pt idx="30">
                  <c:v>4.5000000000000018</c:v>
                </c:pt>
                <c:pt idx="31">
                  <c:v>4.6500000000000012</c:v>
                </c:pt>
                <c:pt idx="32">
                  <c:v>4.8000000000000007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5.2499999999999991</c:v>
                </c:pt>
                <c:pt idx="36">
                  <c:v>5.3999999999999986</c:v>
                </c:pt>
                <c:pt idx="37">
                  <c:v>5.549999999999998</c:v>
                </c:pt>
                <c:pt idx="38">
                  <c:v>5.6999999999999975</c:v>
                </c:pt>
                <c:pt idx="39">
                  <c:v>5.849999999999997</c:v>
                </c:pt>
                <c:pt idx="40">
                  <c:v>5.9999999999999956</c:v>
                </c:pt>
                <c:pt idx="41">
                  <c:v>6.1500000000000039</c:v>
                </c:pt>
                <c:pt idx="42">
                  <c:v>6.2999999999999945</c:v>
                </c:pt>
                <c:pt idx="43">
                  <c:v>6.4500000000000028</c:v>
                </c:pt>
                <c:pt idx="44">
                  <c:v>6.6000000000000023</c:v>
                </c:pt>
                <c:pt idx="45">
                  <c:v>6.7500000000000018</c:v>
                </c:pt>
                <c:pt idx="46">
                  <c:v>6.9000000000000012</c:v>
                </c:pt>
                <c:pt idx="47">
                  <c:v>7.0500000000000007</c:v>
                </c:pt>
                <c:pt idx="48">
                  <c:v>7.2</c:v>
                </c:pt>
                <c:pt idx="49">
                  <c:v>7.35</c:v>
                </c:pt>
                <c:pt idx="50">
                  <c:v>7.4999999999999991</c:v>
                </c:pt>
                <c:pt idx="51">
                  <c:v>7.6499999999999986</c:v>
                </c:pt>
                <c:pt idx="52">
                  <c:v>7.799999999999998</c:v>
                </c:pt>
                <c:pt idx="53">
                  <c:v>7.9499999999999975</c:v>
                </c:pt>
                <c:pt idx="54">
                  <c:v>8.0999999999999979</c:v>
                </c:pt>
                <c:pt idx="55">
                  <c:v>8.2499999999999964</c:v>
                </c:pt>
                <c:pt idx="56">
                  <c:v>8.3999999999999968</c:v>
                </c:pt>
                <c:pt idx="57">
                  <c:v>8.5499999999999954</c:v>
                </c:pt>
                <c:pt idx="58">
                  <c:v>8.7000000000000046</c:v>
                </c:pt>
                <c:pt idx="59">
                  <c:v>8.8499999999999943</c:v>
                </c:pt>
                <c:pt idx="60">
                  <c:v>9.0000000000000036</c:v>
                </c:pt>
                <c:pt idx="61">
                  <c:v>9.1500000000000021</c:v>
                </c:pt>
                <c:pt idx="62">
                  <c:v>9.3000000000000025</c:v>
                </c:pt>
                <c:pt idx="63">
                  <c:v>9.4500000000000011</c:v>
                </c:pt>
                <c:pt idx="64">
                  <c:v>9.6000000000000014</c:v>
                </c:pt>
                <c:pt idx="65">
                  <c:v>9.75</c:v>
                </c:pt>
                <c:pt idx="66">
                  <c:v>9.9</c:v>
                </c:pt>
                <c:pt idx="67">
                  <c:v>10.049999999999999</c:v>
                </c:pt>
                <c:pt idx="68">
                  <c:v>10.199999999999999</c:v>
                </c:pt>
                <c:pt idx="69">
                  <c:v>10.349999999999998</c:v>
                </c:pt>
                <c:pt idx="70">
                  <c:v>10.499999999999998</c:v>
                </c:pt>
                <c:pt idx="71">
                  <c:v>10.649999999999997</c:v>
                </c:pt>
                <c:pt idx="72">
                  <c:v>10.799999999999997</c:v>
                </c:pt>
                <c:pt idx="73">
                  <c:v>10.950000000000005</c:v>
                </c:pt>
                <c:pt idx="74">
                  <c:v>11.099999999999996</c:v>
                </c:pt>
                <c:pt idx="75">
                  <c:v>11.250000000000004</c:v>
                </c:pt>
                <c:pt idx="76">
                  <c:v>11.400000000000004</c:v>
                </c:pt>
                <c:pt idx="77">
                  <c:v>11.550000000000002</c:v>
                </c:pt>
                <c:pt idx="78">
                  <c:v>11.700000000000001</c:v>
                </c:pt>
                <c:pt idx="79">
                  <c:v>11.850000000000001</c:v>
                </c:pt>
                <c:pt idx="80">
                  <c:v>12</c:v>
                </c:pt>
                <c:pt idx="81">
                  <c:v>12.15</c:v>
                </c:pt>
                <c:pt idx="82">
                  <c:v>12.299999999999999</c:v>
                </c:pt>
                <c:pt idx="83">
                  <c:v>12.45</c:v>
                </c:pt>
                <c:pt idx="84">
                  <c:v>12.599999999999998</c:v>
                </c:pt>
                <c:pt idx="85">
                  <c:v>12.749999999999998</c:v>
                </c:pt>
                <c:pt idx="86">
                  <c:v>12.899999999999997</c:v>
                </c:pt>
                <c:pt idx="87">
                  <c:v>13.049999999999997</c:v>
                </c:pt>
                <c:pt idx="88">
                  <c:v>13.200000000000005</c:v>
                </c:pt>
                <c:pt idx="89">
                  <c:v>13.349999999999996</c:v>
                </c:pt>
                <c:pt idx="90">
                  <c:v>13.499999999999995</c:v>
                </c:pt>
                <c:pt idx="91">
                  <c:v>13.649999999999995</c:v>
                </c:pt>
                <c:pt idx="92">
                  <c:v>13.800000000000002</c:v>
                </c:pt>
                <c:pt idx="93">
                  <c:v>13.949999999999994</c:v>
                </c:pt>
                <c:pt idx="94">
                  <c:v>14.100000000000001</c:v>
                </c:pt>
                <c:pt idx="95">
                  <c:v>14.250000000000002</c:v>
                </c:pt>
                <c:pt idx="96">
                  <c:v>14.4</c:v>
                </c:pt>
                <c:pt idx="97">
                  <c:v>14.55</c:v>
                </c:pt>
                <c:pt idx="98">
                  <c:v>14.7</c:v>
                </c:pt>
                <c:pt idx="99">
                  <c:v>14.85</c:v>
                </c:pt>
                <c:pt idx="100">
                  <c:v>14.999999999999998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'Ukulele neck'!$AM$1:$AM$101</c:f>
              <c:numCache>
                <c:formatCode>General</c:formatCode>
                <c:ptCount val="101"/>
                <c:pt idx="0">
                  <c:v>-0.97499999999999998</c:v>
                </c:pt>
                <c:pt idx="1">
                  <c:v>-0.97311999999999999</c:v>
                </c:pt>
                <c:pt idx="2">
                  <c:v>-0.97123999999999999</c:v>
                </c:pt>
                <c:pt idx="3">
                  <c:v>-0.96936</c:v>
                </c:pt>
                <c:pt idx="4">
                  <c:v>-0.96748000000000001</c:v>
                </c:pt>
                <c:pt idx="5">
                  <c:v>-0.96560000000000001</c:v>
                </c:pt>
                <c:pt idx="6">
                  <c:v>-0.96372000000000002</c:v>
                </c:pt>
                <c:pt idx="7">
                  <c:v>-0.96184000000000003</c:v>
                </c:pt>
                <c:pt idx="8">
                  <c:v>-0.95996000000000004</c:v>
                </c:pt>
                <c:pt idx="9">
                  <c:v>-0.95807999999999993</c:v>
                </c:pt>
                <c:pt idx="10">
                  <c:v>-0.95619999999999994</c:v>
                </c:pt>
                <c:pt idx="11">
                  <c:v>-0.95431999999999995</c:v>
                </c:pt>
                <c:pt idx="12">
                  <c:v>-0.95243999999999995</c:v>
                </c:pt>
                <c:pt idx="13">
                  <c:v>-0.95055999999999996</c:v>
                </c:pt>
                <c:pt idx="14">
                  <c:v>-0.94867999999999997</c:v>
                </c:pt>
                <c:pt idx="15">
                  <c:v>-0.94679999999999997</c:v>
                </c:pt>
                <c:pt idx="16">
                  <c:v>-0.94491999999999998</c:v>
                </c:pt>
                <c:pt idx="17">
                  <c:v>-0.94303999999999999</c:v>
                </c:pt>
                <c:pt idx="18">
                  <c:v>-0.94116</c:v>
                </c:pt>
                <c:pt idx="19">
                  <c:v>-0.93928</c:v>
                </c:pt>
                <c:pt idx="20">
                  <c:v>-0.93740000000000001</c:v>
                </c:pt>
                <c:pt idx="21">
                  <c:v>-0.93552000000000002</c:v>
                </c:pt>
                <c:pt idx="22">
                  <c:v>-0.93364000000000003</c:v>
                </c:pt>
                <c:pt idx="23">
                  <c:v>-0.93176000000000003</c:v>
                </c:pt>
                <c:pt idx="24">
                  <c:v>-0.92988000000000004</c:v>
                </c:pt>
                <c:pt idx="25">
                  <c:v>-0.92800000000000005</c:v>
                </c:pt>
                <c:pt idx="26">
                  <c:v>-0.92611999999999994</c:v>
                </c:pt>
                <c:pt idx="27">
                  <c:v>-0.92423999999999995</c:v>
                </c:pt>
                <c:pt idx="28">
                  <c:v>-0.92235999999999996</c:v>
                </c:pt>
                <c:pt idx="29">
                  <c:v>-0.92047999999999996</c:v>
                </c:pt>
                <c:pt idx="30">
                  <c:v>-0.91859999999999997</c:v>
                </c:pt>
                <c:pt idx="31">
                  <c:v>-0.91671999999999998</c:v>
                </c:pt>
                <c:pt idx="32">
                  <c:v>-0.91483999999999999</c:v>
                </c:pt>
                <c:pt idx="33">
                  <c:v>-0.91295999999999999</c:v>
                </c:pt>
                <c:pt idx="34">
                  <c:v>-0.91108</c:v>
                </c:pt>
                <c:pt idx="35">
                  <c:v>-0.90920000000000001</c:v>
                </c:pt>
                <c:pt idx="36">
                  <c:v>-0.90732000000000002</c:v>
                </c:pt>
                <c:pt idx="37">
                  <c:v>-0.90544000000000002</c:v>
                </c:pt>
                <c:pt idx="38">
                  <c:v>-0.90356000000000003</c:v>
                </c:pt>
                <c:pt idx="39">
                  <c:v>-0.90168000000000004</c:v>
                </c:pt>
                <c:pt idx="40">
                  <c:v>-0.89980000000000004</c:v>
                </c:pt>
                <c:pt idx="41">
                  <c:v>-0.89791999999999994</c:v>
                </c:pt>
                <c:pt idx="42">
                  <c:v>-0.89604000000000006</c:v>
                </c:pt>
                <c:pt idx="43">
                  <c:v>-0.89415999999999995</c:v>
                </c:pt>
                <c:pt idx="44">
                  <c:v>-0.89227999999999996</c:v>
                </c:pt>
                <c:pt idx="45">
                  <c:v>-0.89039999999999997</c:v>
                </c:pt>
                <c:pt idx="46">
                  <c:v>-0.88851999999999998</c:v>
                </c:pt>
                <c:pt idx="47">
                  <c:v>-0.88663999999999998</c:v>
                </c:pt>
                <c:pt idx="48">
                  <c:v>-0.88475999999999999</c:v>
                </c:pt>
                <c:pt idx="49">
                  <c:v>-0.88288</c:v>
                </c:pt>
                <c:pt idx="50">
                  <c:v>-0.88100000000000001</c:v>
                </c:pt>
                <c:pt idx="51">
                  <c:v>-0.87912000000000001</c:v>
                </c:pt>
                <c:pt idx="52">
                  <c:v>-0.87724000000000002</c:v>
                </c:pt>
                <c:pt idx="53">
                  <c:v>-0.87536000000000003</c:v>
                </c:pt>
                <c:pt idx="54">
                  <c:v>-0.87348000000000003</c:v>
                </c:pt>
                <c:pt idx="55">
                  <c:v>-0.87160000000000004</c:v>
                </c:pt>
                <c:pt idx="56">
                  <c:v>-0.86972000000000005</c:v>
                </c:pt>
                <c:pt idx="57">
                  <c:v>-0.86784000000000006</c:v>
                </c:pt>
                <c:pt idx="58">
                  <c:v>-0.86595999999999995</c:v>
                </c:pt>
                <c:pt idx="59">
                  <c:v>-0.86408000000000007</c:v>
                </c:pt>
                <c:pt idx="60">
                  <c:v>-0.86219999999999997</c:v>
                </c:pt>
                <c:pt idx="61">
                  <c:v>-0.86031999999999997</c:v>
                </c:pt>
                <c:pt idx="62">
                  <c:v>-0.85843999999999998</c:v>
                </c:pt>
                <c:pt idx="63">
                  <c:v>-0.85655999999999999</c:v>
                </c:pt>
                <c:pt idx="64">
                  <c:v>-0.85468</c:v>
                </c:pt>
                <c:pt idx="65">
                  <c:v>-0.8528</c:v>
                </c:pt>
                <c:pt idx="66">
                  <c:v>-0.85092000000000001</c:v>
                </c:pt>
                <c:pt idx="67">
                  <c:v>-0.84904000000000002</c:v>
                </c:pt>
                <c:pt idx="68">
                  <c:v>-0.84716000000000002</c:v>
                </c:pt>
                <c:pt idx="69">
                  <c:v>-0.84528000000000003</c:v>
                </c:pt>
                <c:pt idx="70">
                  <c:v>-0.84340000000000004</c:v>
                </c:pt>
                <c:pt idx="71">
                  <c:v>-0.84152000000000005</c:v>
                </c:pt>
                <c:pt idx="72">
                  <c:v>-0.83964000000000005</c:v>
                </c:pt>
                <c:pt idx="73">
                  <c:v>-0.83775999999999995</c:v>
                </c:pt>
                <c:pt idx="74">
                  <c:v>-0.83588000000000007</c:v>
                </c:pt>
                <c:pt idx="75">
                  <c:v>-0.83399999999999996</c:v>
                </c:pt>
                <c:pt idx="76">
                  <c:v>-0.83211999999999997</c:v>
                </c:pt>
                <c:pt idx="77">
                  <c:v>-0.83023999999999998</c:v>
                </c:pt>
                <c:pt idx="78">
                  <c:v>-0.82835999999999999</c:v>
                </c:pt>
                <c:pt idx="79">
                  <c:v>-0.82647999999999999</c:v>
                </c:pt>
                <c:pt idx="80">
                  <c:v>-0.8246</c:v>
                </c:pt>
                <c:pt idx="81">
                  <c:v>-0.82272000000000001</c:v>
                </c:pt>
                <c:pt idx="82">
                  <c:v>-0.82084000000000001</c:v>
                </c:pt>
                <c:pt idx="83">
                  <c:v>-0.81896000000000002</c:v>
                </c:pt>
                <c:pt idx="84">
                  <c:v>-0.81708000000000003</c:v>
                </c:pt>
                <c:pt idx="85">
                  <c:v>-0.81520000000000004</c:v>
                </c:pt>
                <c:pt idx="86">
                  <c:v>-0.81332000000000004</c:v>
                </c:pt>
                <c:pt idx="87">
                  <c:v>-0.81144000000000005</c:v>
                </c:pt>
                <c:pt idx="88">
                  <c:v>-0.80955999999999995</c:v>
                </c:pt>
                <c:pt idx="89">
                  <c:v>-0.80768000000000006</c:v>
                </c:pt>
                <c:pt idx="90">
                  <c:v>-0.80580000000000007</c:v>
                </c:pt>
                <c:pt idx="91">
                  <c:v>-0.80392000000000008</c:v>
                </c:pt>
                <c:pt idx="92">
                  <c:v>-0.80203999999999998</c:v>
                </c:pt>
                <c:pt idx="93">
                  <c:v>-0.80016000000000009</c:v>
                </c:pt>
                <c:pt idx="94">
                  <c:v>-0.79827999999999999</c:v>
                </c:pt>
                <c:pt idx="95">
                  <c:v>-0.7964</c:v>
                </c:pt>
                <c:pt idx="96">
                  <c:v>-0.79452</c:v>
                </c:pt>
                <c:pt idx="97">
                  <c:v>-0.79264000000000001</c:v>
                </c:pt>
                <c:pt idx="98">
                  <c:v>-0.79076000000000002</c:v>
                </c:pt>
                <c:pt idx="99">
                  <c:v>-0.78888000000000003</c:v>
                </c:pt>
                <c:pt idx="100">
                  <c:v>-0.78700000000000003</c:v>
                </c:pt>
              </c:numCache>
            </c:numRef>
          </c:xVal>
          <c:yVal>
            <c:numRef>
              <c:f>'Ukulele neck'!$AO$1:$AO$101</c:f>
              <c:numCache>
                <c:formatCode>General</c:formatCode>
                <c:ptCount val="101"/>
                <c:pt idx="0">
                  <c:v>0</c:v>
                </c:pt>
                <c:pt idx="1">
                  <c:v>0.14999999999999947</c:v>
                </c:pt>
                <c:pt idx="2">
                  <c:v>0.29999999999999893</c:v>
                </c:pt>
                <c:pt idx="3">
                  <c:v>0.44999999999999835</c:v>
                </c:pt>
                <c:pt idx="4">
                  <c:v>0.59999999999999787</c:v>
                </c:pt>
                <c:pt idx="5">
                  <c:v>0.74999999999999734</c:v>
                </c:pt>
                <c:pt idx="6">
                  <c:v>0.89999999999999669</c:v>
                </c:pt>
                <c:pt idx="7">
                  <c:v>1.0499999999999963</c:v>
                </c:pt>
                <c:pt idx="8">
                  <c:v>1.1999999999999957</c:v>
                </c:pt>
                <c:pt idx="9">
                  <c:v>1.3500000000000039</c:v>
                </c:pt>
                <c:pt idx="10">
                  <c:v>1.5000000000000033</c:v>
                </c:pt>
                <c:pt idx="11">
                  <c:v>1.6500000000000028</c:v>
                </c:pt>
                <c:pt idx="12">
                  <c:v>1.8000000000000023</c:v>
                </c:pt>
                <c:pt idx="13">
                  <c:v>1.9500000000000017</c:v>
                </c:pt>
                <c:pt idx="14">
                  <c:v>2.1000000000000014</c:v>
                </c:pt>
                <c:pt idx="15">
                  <c:v>2.2500000000000009</c:v>
                </c:pt>
                <c:pt idx="16">
                  <c:v>2.4000000000000004</c:v>
                </c:pt>
                <c:pt idx="17">
                  <c:v>2.5499999999999998</c:v>
                </c:pt>
                <c:pt idx="18">
                  <c:v>2.6999999999999993</c:v>
                </c:pt>
                <c:pt idx="19">
                  <c:v>2.8499999999999988</c:v>
                </c:pt>
                <c:pt idx="20">
                  <c:v>2.9999999999999978</c:v>
                </c:pt>
                <c:pt idx="21">
                  <c:v>3.1499999999999972</c:v>
                </c:pt>
                <c:pt idx="22">
                  <c:v>3.2999999999999967</c:v>
                </c:pt>
                <c:pt idx="23">
                  <c:v>3.4499999999999962</c:v>
                </c:pt>
                <c:pt idx="24">
                  <c:v>3.5999999999999956</c:v>
                </c:pt>
                <c:pt idx="25">
                  <c:v>3.7499999999999951</c:v>
                </c:pt>
                <c:pt idx="26">
                  <c:v>3.9000000000000035</c:v>
                </c:pt>
                <c:pt idx="27">
                  <c:v>4.0500000000000034</c:v>
                </c:pt>
                <c:pt idx="28">
                  <c:v>4.2000000000000028</c:v>
                </c:pt>
                <c:pt idx="29">
                  <c:v>4.3500000000000023</c:v>
                </c:pt>
                <c:pt idx="30">
                  <c:v>4.5000000000000018</c:v>
                </c:pt>
                <c:pt idx="31">
                  <c:v>4.6500000000000012</c:v>
                </c:pt>
                <c:pt idx="32">
                  <c:v>4.8000000000000007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5.2499999999999991</c:v>
                </c:pt>
                <c:pt idx="36">
                  <c:v>5.3999999999999986</c:v>
                </c:pt>
                <c:pt idx="37">
                  <c:v>5.549999999999998</c:v>
                </c:pt>
                <c:pt idx="38">
                  <c:v>5.6999999999999975</c:v>
                </c:pt>
                <c:pt idx="39">
                  <c:v>5.849999999999997</c:v>
                </c:pt>
                <c:pt idx="40">
                  <c:v>5.9999999999999956</c:v>
                </c:pt>
                <c:pt idx="41">
                  <c:v>6.1500000000000039</c:v>
                </c:pt>
                <c:pt idx="42">
                  <c:v>6.2999999999999945</c:v>
                </c:pt>
                <c:pt idx="43">
                  <c:v>6.4500000000000028</c:v>
                </c:pt>
                <c:pt idx="44">
                  <c:v>6.6000000000000023</c:v>
                </c:pt>
                <c:pt idx="45">
                  <c:v>6.7500000000000018</c:v>
                </c:pt>
                <c:pt idx="46">
                  <c:v>6.9000000000000012</c:v>
                </c:pt>
                <c:pt idx="47">
                  <c:v>7.0500000000000007</c:v>
                </c:pt>
                <c:pt idx="48">
                  <c:v>7.2</c:v>
                </c:pt>
                <c:pt idx="49">
                  <c:v>7.35</c:v>
                </c:pt>
                <c:pt idx="50">
                  <c:v>7.4999999999999991</c:v>
                </c:pt>
                <c:pt idx="51">
                  <c:v>7.6499999999999986</c:v>
                </c:pt>
                <c:pt idx="52">
                  <c:v>7.799999999999998</c:v>
                </c:pt>
                <c:pt idx="53">
                  <c:v>7.9499999999999975</c:v>
                </c:pt>
                <c:pt idx="54">
                  <c:v>8.0999999999999979</c:v>
                </c:pt>
                <c:pt idx="55">
                  <c:v>8.2499999999999964</c:v>
                </c:pt>
                <c:pt idx="56">
                  <c:v>8.3999999999999968</c:v>
                </c:pt>
                <c:pt idx="57">
                  <c:v>8.5499999999999954</c:v>
                </c:pt>
                <c:pt idx="58">
                  <c:v>8.7000000000000046</c:v>
                </c:pt>
                <c:pt idx="59">
                  <c:v>8.8499999999999943</c:v>
                </c:pt>
                <c:pt idx="60">
                  <c:v>9.0000000000000036</c:v>
                </c:pt>
                <c:pt idx="61">
                  <c:v>9.1500000000000021</c:v>
                </c:pt>
                <c:pt idx="62">
                  <c:v>9.3000000000000025</c:v>
                </c:pt>
                <c:pt idx="63">
                  <c:v>9.4500000000000011</c:v>
                </c:pt>
                <c:pt idx="64">
                  <c:v>9.6000000000000014</c:v>
                </c:pt>
                <c:pt idx="65">
                  <c:v>9.75</c:v>
                </c:pt>
                <c:pt idx="66">
                  <c:v>9.9</c:v>
                </c:pt>
                <c:pt idx="67">
                  <c:v>10.049999999999999</c:v>
                </c:pt>
                <c:pt idx="68">
                  <c:v>10.199999999999999</c:v>
                </c:pt>
                <c:pt idx="69">
                  <c:v>10.349999999999998</c:v>
                </c:pt>
                <c:pt idx="70">
                  <c:v>10.499999999999998</c:v>
                </c:pt>
                <c:pt idx="71">
                  <c:v>10.649999999999997</c:v>
                </c:pt>
                <c:pt idx="72">
                  <c:v>10.799999999999997</c:v>
                </c:pt>
                <c:pt idx="73">
                  <c:v>10.950000000000005</c:v>
                </c:pt>
                <c:pt idx="74">
                  <c:v>11.099999999999996</c:v>
                </c:pt>
                <c:pt idx="75">
                  <c:v>11.250000000000004</c:v>
                </c:pt>
                <c:pt idx="76">
                  <c:v>11.400000000000004</c:v>
                </c:pt>
                <c:pt idx="77">
                  <c:v>11.550000000000002</c:v>
                </c:pt>
                <c:pt idx="78">
                  <c:v>11.700000000000001</c:v>
                </c:pt>
                <c:pt idx="79">
                  <c:v>11.850000000000001</c:v>
                </c:pt>
                <c:pt idx="80">
                  <c:v>12</c:v>
                </c:pt>
                <c:pt idx="81">
                  <c:v>12.15</c:v>
                </c:pt>
                <c:pt idx="82">
                  <c:v>12.299999999999999</c:v>
                </c:pt>
                <c:pt idx="83">
                  <c:v>12.45</c:v>
                </c:pt>
                <c:pt idx="84">
                  <c:v>12.599999999999998</c:v>
                </c:pt>
                <c:pt idx="85">
                  <c:v>12.749999999999998</c:v>
                </c:pt>
                <c:pt idx="86">
                  <c:v>12.899999999999997</c:v>
                </c:pt>
                <c:pt idx="87">
                  <c:v>13.049999999999997</c:v>
                </c:pt>
                <c:pt idx="88">
                  <c:v>13.200000000000005</c:v>
                </c:pt>
                <c:pt idx="89">
                  <c:v>13.349999999999996</c:v>
                </c:pt>
                <c:pt idx="90">
                  <c:v>13.499999999999995</c:v>
                </c:pt>
                <c:pt idx="91">
                  <c:v>13.649999999999995</c:v>
                </c:pt>
                <c:pt idx="92">
                  <c:v>13.800000000000002</c:v>
                </c:pt>
                <c:pt idx="93">
                  <c:v>13.949999999999994</c:v>
                </c:pt>
                <c:pt idx="94">
                  <c:v>14.100000000000001</c:v>
                </c:pt>
                <c:pt idx="95">
                  <c:v>14.250000000000002</c:v>
                </c:pt>
                <c:pt idx="96">
                  <c:v>14.4</c:v>
                </c:pt>
                <c:pt idx="97">
                  <c:v>14.55</c:v>
                </c:pt>
                <c:pt idx="98">
                  <c:v>14.7</c:v>
                </c:pt>
                <c:pt idx="99">
                  <c:v>14.85</c:v>
                </c:pt>
                <c:pt idx="100">
                  <c:v>14.999999999999998</c:v>
                </c:pt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'Ukulele neck'!$AP$1:$AP$101</c:f>
              <c:numCache>
                <c:formatCode>General</c:formatCode>
                <c:ptCount val="101"/>
                <c:pt idx="0">
                  <c:v>0.97499999999999998</c:v>
                </c:pt>
                <c:pt idx="1">
                  <c:v>0.97311999999999999</c:v>
                </c:pt>
                <c:pt idx="2">
                  <c:v>0.97123999999999999</c:v>
                </c:pt>
                <c:pt idx="3">
                  <c:v>0.96936</c:v>
                </c:pt>
                <c:pt idx="4">
                  <c:v>0.96748000000000001</c:v>
                </c:pt>
                <c:pt idx="5">
                  <c:v>0.96560000000000001</c:v>
                </c:pt>
                <c:pt idx="6">
                  <c:v>0.96372000000000002</c:v>
                </c:pt>
                <c:pt idx="7">
                  <c:v>0.96184000000000003</c:v>
                </c:pt>
                <c:pt idx="8">
                  <c:v>0.95996000000000004</c:v>
                </c:pt>
                <c:pt idx="9">
                  <c:v>0.95807999999999993</c:v>
                </c:pt>
                <c:pt idx="10">
                  <c:v>0.95619999999999994</c:v>
                </c:pt>
                <c:pt idx="11">
                  <c:v>0.95431999999999995</c:v>
                </c:pt>
                <c:pt idx="12">
                  <c:v>0.95243999999999995</c:v>
                </c:pt>
                <c:pt idx="13">
                  <c:v>0.95055999999999996</c:v>
                </c:pt>
                <c:pt idx="14">
                  <c:v>0.94867999999999997</c:v>
                </c:pt>
                <c:pt idx="15">
                  <c:v>0.94679999999999997</c:v>
                </c:pt>
                <c:pt idx="16">
                  <c:v>0.94491999999999998</c:v>
                </c:pt>
                <c:pt idx="17">
                  <c:v>0.94303999999999999</c:v>
                </c:pt>
                <c:pt idx="18">
                  <c:v>0.94116</c:v>
                </c:pt>
                <c:pt idx="19">
                  <c:v>0.93928</c:v>
                </c:pt>
                <c:pt idx="20">
                  <c:v>0.93740000000000001</c:v>
                </c:pt>
                <c:pt idx="21">
                  <c:v>0.93552000000000002</c:v>
                </c:pt>
                <c:pt idx="22">
                  <c:v>0.93364000000000003</c:v>
                </c:pt>
                <c:pt idx="23">
                  <c:v>0.93176000000000003</c:v>
                </c:pt>
                <c:pt idx="24">
                  <c:v>0.92988000000000004</c:v>
                </c:pt>
                <c:pt idx="25">
                  <c:v>0.92800000000000005</c:v>
                </c:pt>
                <c:pt idx="26">
                  <c:v>0.92611999999999994</c:v>
                </c:pt>
                <c:pt idx="27">
                  <c:v>0.92423999999999995</c:v>
                </c:pt>
                <c:pt idx="28">
                  <c:v>0.92235999999999996</c:v>
                </c:pt>
                <c:pt idx="29">
                  <c:v>0.92047999999999996</c:v>
                </c:pt>
                <c:pt idx="30">
                  <c:v>0.91859999999999997</c:v>
                </c:pt>
                <c:pt idx="31">
                  <c:v>0.91671999999999998</c:v>
                </c:pt>
                <c:pt idx="32">
                  <c:v>0.91483999999999999</c:v>
                </c:pt>
                <c:pt idx="33">
                  <c:v>0.91295999999999999</c:v>
                </c:pt>
                <c:pt idx="34">
                  <c:v>0.91108</c:v>
                </c:pt>
                <c:pt idx="35">
                  <c:v>0.90920000000000001</c:v>
                </c:pt>
                <c:pt idx="36">
                  <c:v>0.90732000000000002</c:v>
                </c:pt>
                <c:pt idx="37">
                  <c:v>0.90544000000000002</c:v>
                </c:pt>
                <c:pt idx="38">
                  <c:v>0.90356000000000003</c:v>
                </c:pt>
                <c:pt idx="39">
                  <c:v>0.90168000000000004</c:v>
                </c:pt>
                <c:pt idx="40">
                  <c:v>0.89980000000000004</c:v>
                </c:pt>
                <c:pt idx="41">
                  <c:v>0.89791999999999994</c:v>
                </c:pt>
                <c:pt idx="42">
                  <c:v>0.89604000000000006</c:v>
                </c:pt>
                <c:pt idx="43">
                  <c:v>0.89415999999999995</c:v>
                </c:pt>
                <c:pt idx="44">
                  <c:v>0.89227999999999996</c:v>
                </c:pt>
                <c:pt idx="45">
                  <c:v>0.89039999999999997</c:v>
                </c:pt>
                <c:pt idx="46">
                  <c:v>0.88851999999999998</c:v>
                </c:pt>
                <c:pt idx="47">
                  <c:v>0.88663999999999998</c:v>
                </c:pt>
                <c:pt idx="48">
                  <c:v>0.88475999999999999</c:v>
                </c:pt>
                <c:pt idx="49">
                  <c:v>0.88288</c:v>
                </c:pt>
                <c:pt idx="50">
                  <c:v>0.88100000000000001</c:v>
                </c:pt>
                <c:pt idx="51">
                  <c:v>0.87912000000000001</c:v>
                </c:pt>
                <c:pt idx="52">
                  <c:v>0.87724000000000002</c:v>
                </c:pt>
                <c:pt idx="53">
                  <c:v>0.87536000000000003</c:v>
                </c:pt>
                <c:pt idx="54">
                  <c:v>0.87348000000000003</c:v>
                </c:pt>
                <c:pt idx="55">
                  <c:v>0.87160000000000004</c:v>
                </c:pt>
                <c:pt idx="56">
                  <c:v>0.86972000000000005</c:v>
                </c:pt>
                <c:pt idx="57">
                  <c:v>0.86784000000000006</c:v>
                </c:pt>
                <c:pt idx="58">
                  <c:v>0.86595999999999995</c:v>
                </c:pt>
                <c:pt idx="59">
                  <c:v>0.86408000000000007</c:v>
                </c:pt>
                <c:pt idx="60">
                  <c:v>0.86219999999999997</c:v>
                </c:pt>
                <c:pt idx="61">
                  <c:v>0.86031999999999997</c:v>
                </c:pt>
                <c:pt idx="62">
                  <c:v>0.85843999999999998</c:v>
                </c:pt>
                <c:pt idx="63">
                  <c:v>0.85655999999999999</c:v>
                </c:pt>
                <c:pt idx="64">
                  <c:v>0.85468</c:v>
                </c:pt>
                <c:pt idx="65">
                  <c:v>0.8528</c:v>
                </c:pt>
                <c:pt idx="66">
                  <c:v>0.85092000000000001</c:v>
                </c:pt>
                <c:pt idx="67">
                  <c:v>0.84904000000000002</c:v>
                </c:pt>
                <c:pt idx="68">
                  <c:v>0.84716000000000002</c:v>
                </c:pt>
                <c:pt idx="69">
                  <c:v>0.84528000000000003</c:v>
                </c:pt>
                <c:pt idx="70">
                  <c:v>0.84340000000000004</c:v>
                </c:pt>
                <c:pt idx="71">
                  <c:v>0.84152000000000005</c:v>
                </c:pt>
                <c:pt idx="72">
                  <c:v>0.83964000000000005</c:v>
                </c:pt>
                <c:pt idx="73">
                  <c:v>0.83775999999999995</c:v>
                </c:pt>
                <c:pt idx="74">
                  <c:v>0.83588000000000007</c:v>
                </c:pt>
                <c:pt idx="75">
                  <c:v>0.83399999999999996</c:v>
                </c:pt>
                <c:pt idx="76">
                  <c:v>0.83211999999999997</c:v>
                </c:pt>
                <c:pt idx="77">
                  <c:v>0.83023999999999998</c:v>
                </c:pt>
                <c:pt idx="78">
                  <c:v>0.82835999999999999</c:v>
                </c:pt>
                <c:pt idx="79">
                  <c:v>0.82647999999999999</c:v>
                </c:pt>
                <c:pt idx="80">
                  <c:v>0.8246</c:v>
                </c:pt>
                <c:pt idx="81">
                  <c:v>0.82272000000000001</c:v>
                </c:pt>
                <c:pt idx="82">
                  <c:v>0.82084000000000001</c:v>
                </c:pt>
                <c:pt idx="83">
                  <c:v>0.81896000000000002</c:v>
                </c:pt>
                <c:pt idx="84">
                  <c:v>0.81708000000000003</c:v>
                </c:pt>
                <c:pt idx="85">
                  <c:v>0.81520000000000004</c:v>
                </c:pt>
                <c:pt idx="86">
                  <c:v>0.81332000000000004</c:v>
                </c:pt>
                <c:pt idx="87">
                  <c:v>0.81144000000000005</c:v>
                </c:pt>
                <c:pt idx="88">
                  <c:v>0.80955999999999995</c:v>
                </c:pt>
                <c:pt idx="89">
                  <c:v>0.80768000000000006</c:v>
                </c:pt>
                <c:pt idx="90">
                  <c:v>0.80580000000000007</c:v>
                </c:pt>
                <c:pt idx="91">
                  <c:v>0.80392000000000008</c:v>
                </c:pt>
                <c:pt idx="92">
                  <c:v>0.80203999999999998</c:v>
                </c:pt>
                <c:pt idx="93">
                  <c:v>0.80016000000000009</c:v>
                </c:pt>
                <c:pt idx="94">
                  <c:v>0.79827999999999999</c:v>
                </c:pt>
                <c:pt idx="95">
                  <c:v>0.7964</c:v>
                </c:pt>
                <c:pt idx="96">
                  <c:v>0.79452</c:v>
                </c:pt>
                <c:pt idx="97">
                  <c:v>0.79264000000000001</c:v>
                </c:pt>
                <c:pt idx="98">
                  <c:v>0.79076000000000002</c:v>
                </c:pt>
                <c:pt idx="99">
                  <c:v>0.78888000000000003</c:v>
                </c:pt>
                <c:pt idx="100">
                  <c:v>0.78700000000000003</c:v>
                </c:pt>
              </c:numCache>
            </c:numRef>
          </c:xVal>
          <c:yVal>
            <c:numRef>
              <c:f>'Ukulele neck'!$AR$1:$AR$101</c:f>
              <c:numCache>
                <c:formatCode>General</c:formatCode>
                <c:ptCount val="101"/>
                <c:pt idx="0">
                  <c:v>0</c:v>
                </c:pt>
                <c:pt idx="1">
                  <c:v>0.14999999999999947</c:v>
                </c:pt>
                <c:pt idx="2">
                  <c:v>0.29999999999999893</c:v>
                </c:pt>
                <c:pt idx="3">
                  <c:v>0.44999999999999835</c:v>
                </c:pt>
                <c:pt idx="4">
                  <c:v>0.59999999999999787</c:v>
                </c:pt>
                <c:pt idx="5">
                  <c:v>0.74999999999999734</c:v>
                </c:pt>
                <c:pt idx="6">
                  <c:v>0.89999999999999669</c:v>
                </c:pt>
                <c:pt idx="7">
                  <c:v>1.0499999999999963</c:v>
                </c:pt>
                <c:pt idx="8">
                  <c:v>1.1999999999999957</c:v>
                </c:pt>
                <c:pt idx="9">
                  <c:v>1.3500000000000039</c:v>
                </c:pt>
                <c:pt idx="10">
                  <c:v>1.5000000000000033</c:v>
                </c:pt>
                <c:pt idx="11">
                  <c:v>1.6500000000000028</c:v>
                </c:pt>
                <c:pt idx="12">
                  <c:v>1.8000000000000023</c:v>
                </c:pt>
                <c:pt idx="13">
                  <c:v>1.9500000000000017</c:v>
                </c:pt>
                <c:pt idx="14">
                  <c:v>2.1000000000000014</c:v>
                </c:pt>
                <c:pt idx="15">
                  <c:v>2.2500000000000009</c:v>
                </c:pt>
                <c:pt idx="16">
                  <c:v>2.4000000000000004</c:v>
                </c:pt>
                <c:pt idx="17">
                  <c:v>2.5499999999999998</c:v>
                </c:pt>
                <c:pt idx="18">
                  <c:v>2.6999999999999993</c:v>
                </c:pt>
                <c:pt idx="19">
                  <c:v>2.8499999999999988</c:v>
                </c:pt>
                <c:pt idx="20">
                  <c:v>2.9999999999999978</c:v>
                </c:pt>
                <c:pt idx="21">
                  <c:v>3.1499999999999972</c:v>
                </c:pt>
                <c:pt idx="22">
                  <c:v>3.2999999999999967</c:v>
                </c:pt>
                <c:pt idx="23">
                  <c:v>3.4499999999999962</c:v>
                </c:pt>
                <c:pt idx="24">
                  <c:v>3.5999999999999956</c:v>
                </c:pt>
                <c:pt idx="25">
                  <c:v>3.7499999999999951</c:v>
                </c:pt>
                <c:pt idx="26">
                  <c:v>3.9000000000000035</c:v>
                </c:pt>
                <c:pt idx="27">
                  <c:v>4.0500000000000034</c:v>
                </c:pt>
                <c:pt idx="28">
                  <c:v>4.2000000000000028</c:v>
                </c:pt>
                <c:pt idx="29">
                  <c:v>4.3500000000000023</c:v>
                </c:pt>
                <c:pt idx="30">
                  <c:v>4.5000000000000018</c:v>
                </c:pt>
                <c:pt idx="31">
                  <c:v>4.6500000000000012</c:v>
                </c:pt>
                <c:pt idx="32">
                  <c:v>4.8000000000000007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5.2499999999999991</c:v>
                </c:pt>
                <c:pt idx="36">
                  <c:v>5.3999999999999986</c:v>
                </c:pt>
                <c:pt idx="37">
                  <c:v>5.549999999999998</c:v>
                </c:pt>
                <c:pt idx="38">
                  <c:v>5.6999999999999975</c:v>
                </c:pt>
                <c:pt idx="39">
                  <c:v>5.849999999999997</c:v>
                </c:pt>
                <c:pt idx="40">
                  <c:v>5.9999999999999956</c:v>
                </c:pt>
                <c:pt idx="41">
                  <c:v>6.1500000000000039</c:v>
                </c:pt>
                <c:pt idx="42">
                  <c:v>6.2999999999999945</c:v>
                </c:pt>
                <c:pt idx="43">
                  <c:v>6.4500000000000028</c:v>
                </c:pt>
                <c:pt idx="44">
                  <c:v>6.6000000000000023</c:v>
                </c:pt>
                <c:pt idx="45">
                  <c:v>6.7500000000000018</c:v>
                </c:pt>
                <c:pt idx="46">
                  <c:v>6.9000000000000012</c:v>
                </c:pt>
                <c:pt idx="47">
                  <c:v>7.0500000000000007</c:v>
                </c:pt>
                <c:pt idx="48">
                  <c:v>7.2</c:v>
                </c:pt>
                <c:pt idx="49">
                  <c:v>7.35</c:v>
                </c:pt>
                <c:pt idx="50">
                  <c:v>7.4999999999999991</c:v>
                </c:pt>
                <c:pt idx="51">
                  <c:v>7.6499999999999986</c:v>
                </c:pt>
                <c:pt idx="52">
                  <c:v>7.799999999999998</c:v>
                </c:pt>
                <c:pt idx="53">
                  <c:v>7.9499999999999975</c:v>
                </c:pt>
                <c:pt idx="54">
                  <c:v>8.0999999999999979</c:v>
                </c:pt>
                <c:pt idx="55">
                  <c:v>8.2499999999999964</c:v>
                </c:pt>
                <c:pt idx="56">
                  <c:v>8.3999999999999968</c:v>
                </c:pt>
                <c:pt idx="57">
                  <c:v>8.5499999999999954</c:v>
                </c:pt>
                <c:pt idx="58">
                  <c:v>8.7000000000000046</c:v>
                </c:pt>
                <c:pt idx="59">
                  <c:v>8.8499999999999943</c:v>
                </c:pt>
                <c:pt idx="60">
                  <c:v>9.0000000000000036</c:v>
                </c:pt>
                <c:pt idx="61">
                  <c:v>9.1500000000000021</c:v>
                </c:pt>
                <c:pt idx="62">
                  <c:v>9.3000000000000025</c:v>
                </c:pt>
                <c:pt idx="63">
                  <c:v>9.4500000000000011</c:v>
                </c:pt>
                <c:pt idx="64">
                  <c:v>9.6000000000000014</c:v>
                </c:pt>
                <c:pt idx="65">
                  <c:v>9.75</c:v>
                </c:pt>
                <c:pt idx="66">
                  <c:v>9.9</c:v>
                </c:pt>
                <c:pt idx="67">
                  <c:v>10.049999999999999</c:v>
                </c:pt>
                <c:pt idx="68">
                  <c:v>10.199999999999999</c:v>
                </c:pt>
                <c:pt idx="69">
                  <c:v>10.349999999999998</c:v>
                </c:pt>
                <c:pt idx="70">
                  <c:v>10.499999999999998</c:v>
                </c:pt>
                <c:pt idx="71">
                  <c:v>10.649999999999997</c:v>
                </c:pt>
                <c:pt idx="72">
                  <c:v>10.799999999999997</c:v>
                </c:pt>
                <c:pt idx="73">
                  <c:v>10.950000000000005</c:v>
                </c:pt>
                <c:pt idx="74">
                  <c:v>11.099999999999996</c:v>
                </c:pt>
                <c:pt idx="75">
                  <c:v>11.250000000000004</c:v>
                </c:pt>
                <c:pt idx="76">
                  <c:v>11.400000000000004</c:v>
                </c:pt>
                <c:pt idx="77">
                  <c:v>11.550000000000002</c:v>
                </c:pt>
                <c:pt idx="78">
                  <c:v>11.700000000000001</c:v>
                </c:pt>
                <c:pt idx="79">
                  <c:v>11.850000000000001</c:v>
                </c:pt>
                <c:pt idx="80">
                  <c:v>12</c:v>
                </c:pt>
                <c:pt idx="81">
                  <c:v>12.15</c:v>
                </c:pt>
                <c:pt idx="82">
                  <c:v>12.299999999999999</c:v>
                </c:pt>
                <c:pt idx="83">
                  <c:v>12.45</c:v>
                </c:pt>
                <c:pt idx="84">
                  <c:v>12.599999999999998</c:v>
                </c:pt>
                <c:pt idx="85">
                  <c:v>12.749999999999998</c:v>
                </c:pt>
                <c:pt idx="86">
                  <c:v>12.899999999999997</c:v>
                </c:pt>
                <c:pt idx="87">
                  <c:v>13.049999999999997</c:v>
                </c:pt>
                <c:pt idx="88">
                  <c:v>13.200000000000005</c:v>
                </c:pt>
                <c:pt idx="89">
                  <c:v>13.349999999999996</c:v>
                </c:pt>
                <c:pt idx="90">
                  <c:v>13.499999999999995</c:v>
                </c:pt>
                <c:pt idx="91">
                  <c:v>13.649999999999995</c:v>
                </c:pt>
                <c:pt idx="92">
                  <c:v>13.800000000000002</c:v>
                </c:pt>
                <c:pt idx="93">
                  <c:v>13.949999999999994</c:v>
                </c:pt>
                <c:pt idx="94">
                  <c:v>14.100000000000001</c:v>
                </c:pt>
                <c:pt idx="95">
                  <c:v>14.250000000000002</c:v>
                </c:pt>
                <c:pt idx="96">
                  <c:v>14.4</c:v>
                </c:pt>
                <c:pt idx="97">
                  <c:v>14.55</c:v>
                </c:pt>
                <c:pt idx="98">
                  <c:v>14.7</c:v>
                </c:pt>
                <c:pt idx="99">
                  <c:v>14.85</c:v>
                </c:pt>
                <c:pt idx="100">
                  <c:v>14.999999999999998</c:v>
                </c:pt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('Ukulele neck'!$O$2,'Ukulele neck'!$P$2)</c:f>
              <c:numCache>
                <c:formatCode>General</c:formatCode>
                <c:ptCount val="2"/>
                <c:pt idx="0">
                  <c:v>-0.79755162921584166</c:v>
                </c:pt>
                <c:pt idx="1">
                  <c:v>0.79755162921584166</c:v>
                </c:pt>
              </c:numCache>
            </c:numRef>
          </c:xVal>
          <c:yVal>
            <c:numRef>
              <c:f>('Ukulele neck'!$N$2,'Ukulele neck'!$N$2)</c:f>
              <c:numCache>
                <c:formatCode>General</c:formatCode>
                <c:ptCount val="2"/>
                <c:pt idx="0">
                  <c:v>14.158114690225402</c:v>
                </c:pt>
                <c:pt idx="1">
                  <c:v>14.158114690225402</c:v>
                </c:pt>
              </c:numCache>
            </c:numRef>
          </c:yVal>
          <c:smooth val="0"/>
        </c:ser>
        <c:ser>
          <c:idx val="8"/>
          <c:order val="8"/>
          <c:marker>
            <c:symbol val="none"/>
          </c:marker>
          <c:xVal>
            <c:numRef>
              <c:f>('Ukulele neck'!$O$3,'Ukulele neck'!$P$3)</c:f>
              <c:numCache>
                <c:formatCode>General</c:formatCode>
                <c:ptCount val="2"/>
                <c:pt idx="0">
                  <c:v>-0.80751104098961624</c:v>
                </c:pt>
                <c:pt idx="1">
                  <c:v>0.80751104098961624</c:v>
                </c:pt>
              </c:numCache>
            </c:numRef>
          </c:xVal>
          <c:yVal>
            <c:numRef>
              <c:f>('Ukulele neck'!$N$3,'Ukulele neck'!$N$3)</c:f>
              <c:numCache>
                <c:formatCode>General</c:formatCode>
                <c:ptCount val="2"/>
                <c:pt idx="0">
                  <c:v>13.363480772105088</c:v>
                </c:pt>
                <c:pt idx="1">
                  <c:v>13.363480772105088</c:v>
                </c:pt>
              </c:numCache>
            </c:numRef>
          </c:yVal>
          <c:smooth val="0"/>
        </c:ser>
        <c:ser>
          <c:idx val="9"/>
          <c:order val="9"/>
          <c:marker>
            <c:symbol val="none"/>
          </c:marker>
          <c:xVal>
            <c:numRef>
              <c:f>('Ukulele neck'!$O$4,'Ukulele neck'!$P$4)</c:f>
              <c:numCache>
                <c:formatCode>General</c:formatCode>
                <c:ptCount val="2"/>
                <c:pt idx="0">
                  <c:v>-0.81691147393230168</c:v>
                </c:pt>
                <c:pt idx="1">
                  <c:v>0.81691147393230168</c:v>
                </c:pt>
              </c:numCache>
            </c:numRef>
          </c:xVal>
          <c:yVal>
            <c:numRef>
              <c:f>('Ukulele neck'!$N$4,'Ukulele neck'!$N$4)</c:f>
              <c:numCache>
                <c:formatCode>General</c:formatCode>
                <c:ptCount val="2"/>
                <c:pt idx="0">
                  <c:v>12.613446228805717</c:v>
                </c:pt>
                <c:pt idx="1">
                  <c:v>12.613446228805717</c:v>
                </c:pt>
              </c:numCache>
            </c:numRef>
          </c:yVal>
          <c:smooth val="0"/>
        </c:ser>
        <c:ser>
          <c:idx val="10"/>
          <c:order val="10"/>
          <c:marker>
            <c:symbol val="none"/>
          </c:marker>
          <c:xVal>
            <c:numRef>
              <c:f>('Ukulele neck'!$O$5,'Ukulele neck'!$P$5)</c:f>
              <c:numCache>
                <c:formatCode>General</c:formatCode>
                <c:ptCount val="2"/>
                <c:pt idx="0">
                  <c:v>-0.82578430111498924</c:v>
                </c:pt>
                <c:pt idx="1">
                  <c:v>0.82578430111498924</c:v>
                </c:pt>
              </c:numCache>
            </c:numRef>
          </c:xVal>
          <c:yVal>
            <c:numRef>
              <c:f>('Ukulele neck'!$N$5,'Ukulele neck'!$N$5)</c:f>
              <c:numCache>
                <c:formatCode>General</c:formatCode>
                <c:ptCount val="2"/>
                <c:pt idx="0">
                  <c:v>11.905507889761495</c:v>
                </c:pt>
                <c:pt idx="1">
                  <c:v>11.905507889761495</c:v>
                </c:pt>
              </c:numCache>
            </c:numRef>
          </c:yVal>
          <c:smooth val="0"/>
        </c:ser>
        <c:ser>
          <c:idx val="11"/>
          <c:order val="11"/>
          <c:marker>
            <c:symbol val="none"/>
          </c:marker>
          <c:xVal>
            <c:numRef>
              <c:f>('Ukulele neck'!$O$6,'Ukulele neck'!$P$6)</c:f>
              <c:numCache>
                <c:formatCode>General</c:formatCode>
                <c:ptCount val="2"/>
                <c:pt idx="0">
                  <c:v>-0.83415913477359194</c:v>
                </c:pt>
                <c:pt idx="1">
                  <c:v>0.83415913477359194</c:v>
                </c:pt>
              </c:numCache>
            </c:numRef>
          </c:xVal>
          <c:yVal>
            <c:numRef>
              <c:f>('Ukulele neck'!$N$6,'Ukulele neck'!$N$6)</c:f>
              <c:numCache>
                <c:formatCode>General</c:formatCode>
                <c:ptCount val="2"/>
                <c:pt idx="0">
                  <c:v>11.23730307657511</c:v>
                </c:pt>
                <c:pt idx="1">
                  <c:v>11.23730307657511</c:v>
                </c:pt>
              </c:numCache>
            </c:numRef>
          </c:yVal>
          <c:smooth val="0"/>
        </c:ser>
        <c:ser>
          <c:idx val="12"/>
          <c:order val="12"/>
          <c:marker>
            <c:symbol val="none"/>
          </c:marker>
          <c:xVal>
            <c:numRef>
              <c:f>('Ukulele neck'!$O$7,'Ukulele neck'!$P$7)</c:f>
              <c:numCache>
                <c:formatCode>General</c:formatCode>
                <c:ptCount val="2"/>
                <c:pt idx="0">
                  <c:v>-0.84206392513692907</c:v>
                </c:pt>
                <c:pt idx="1">
                  <c:v>0.84206392513692907</c:v>
                </c:pt>
              </c:numCache>
            </c:numRef>
          </c:xVal>
          <c:yVal>
            <c:numRef>
              <c:f>('Ukulele neck'!$N$7,'Ukulele neck'!$N$7)</c:f>
              <c:numCache>
                <c:formatCode>General</c:formatCode>
                <c:ptCount val="2"/>
                <c:pt idx="0">
                  <c:v>10.606601717798211</c:v>
                </c:pt>
                <c:pt idx="1">
                  <c:v>10.606601717798211</c:v>
                </c:pt>
              </c:numCache>
            </c:numRef>
          </c:yVal>
          <c:smooth val="0"/>
        </c:ser>
        <c:ser>
          <c:idx val="13"/>
          <c:order val="13"/>
          <c:marker>
            <c:symbol val="none"/>
          </c:marker>
          <c:xVal>
            <c:numRef>
              <c:f>('Ukulele neck'!$O$8,'Ukulele neck'!$P$8)</c:f>
              <c:numCache>
                <c:formatCode>General</c:formatCode>
                <c:ptCount val="2"/>
                <c:pt idx="0">
                  <c:v>-0.84952505370801679</c:v>
                </c:pt>
                <c:pt idx="1">
                  <c:v>0.84952505370801679</c:v>
                </c:pt>
              </c:numCache>
            </c:numRef>
          </c:xVal>
          <c:yVal>
            <c:numRef>
              <c:f>('Ukulele neck'!$N$8,'Ukulele neck'!$N$8)</c:f>
              <c:numCache>
                <c:formatCode>General</c:formatCode>
                <c:ptCount val="2"/>
                <c:pt idx="0">
                  <c:v>10.011298906275256</c:v>
                </c:pt>
                <c:pt idx="1">
                  <c:v>10.011298906275256</c:v>
                </c:pt>
              </c:numCache>
            </c:numRef>
          </c:yVal>
          <c:smooth val="0"/>
        </c:ser>
        <c:ser>
          <c:idx val="14"/>
          <c:order val="14"/>
          <c:marker>
            <c:symbol val="none"/>
          </c:marker>
          <c:xVal>
            <c:numRef>
              <c:f>('Ukulele neck'!$O$9,'Ukulele neck'!$P$9)</c:f>
              <c:numCache>
                <c:formatCode>General</c:formatCode>
                <c:ptCount val="2"/>
                <c:pt idx="0">
                  <c:v>-0.85656742130988195</c:v>
                </c:pt>
                <c:pt idx="1">
                  <c:v>0.85656742130988195</c:v>
                </c:pt>
              </c:numCache>
            </c:numRef>
          </c:xVal>
          <c:yVal>
            <c:numRef>
              <c:f>('Ukulele neck'!$N$9,'Ukulele neck'!$N$9)</c:f>
              <c:numCache>
                <c:formatCode>General</c:formatCode>
                <c:ptCount val="2"/>
                <c:pt idx="0">
                  <c:v>9.4494078742115466</c:v>
                </c:pt>
                <c:pt idx="1">
                  <c:v>9.4494078742115466</c:v>
                </c:pt>
              </c:numCache>
            </c:numRef>
          </c:yVal>
          <c:smooth val="0"/>
        </c:ser>
        <c:ser>
          <c:idx val="15"/>
          <c:order val="15"/>
          <c:marker>
            <c:symbol val="none"/>
          </c:marker>
          <c:xVal>
            <c:numRef>
              <c:f>('Ukulele neck'!$O$10,'Ukulele neck'!$P$10)</c:f>
              <c:numCache>
                <c:formatCode>General</c:formatCode>
                <c:ptCount val="2"/>
                <c:pt idx="0">
                  <c:v>-0.86321453118974423</c:v>
                </c:pt>
                <c:pt idx="1">
                  <c:v>0.86321453118974423</c:v>
                </c:pt>
              </c:numCache>
            </c:numRef>
          </c:xVal>
          <c:yVal>
            <c:numRef>
              <c:f>'Ukulele neck'!$N$10</c:f>
              <c:numCache>
                <c:formatCode>General</c:formatCode>
                <c:ptCount val="1"/>
                <c:pt idx="0">
                  <c:v>8.9190533625204065</c:v>
                </c:pt>
              </c:numCache>
            </c:numRef>
          </c:yVal>
          <c:smooth val="0"/>
        </c:ser>
        <c:ser>
          <c:idx val="16"/>
          <c:order val="16"/>
          <c:marker>
            <c:symbol val="none"/>
          </c:marker>
          <c:xVal>
            <c:numRef>
              <c:f>('Ukulele neck'!$O$11,'Ukulele neck'!$P$11)</c:f>
              <c:numCache>
                <c:formatCode>General</c:formatCode>
                <c:ptCount val="2"/>
                <c:pt idx="0">
                  <c:v>-0.869488567458919</c:v>
                </c:pt>
                <c:pt idx="1">
                  <c:v>0.869488567458919</c:v>
                </c:pt>
              </c:numCache>
            </c:numRef>
          </c:xVal>
          <c:yVal>
            <c:numRef>
              <c:f>'Ukulele neck'!$N$11</c:f>
              <c:numCache>
                <c:formatCode>General</c:formatCode>
                <c:ptCount val="1"/>
                <c:pt idx="0">
                  <c:v>8.4184653623202959</c:v>
                </c:pt>
              </c:numCache>
            </c:numRef>
          </c:yVal>
          <c:smooth val="0"/>
        </c:ser>
        <c:ser>
          <c:idx val="17"/>
          <c:order val="17"/>
          <c:marker>
            <c:symbol val="none"/>
          </c:marker>
          <c:xVal>
            <c:numRef>
              <c:f>('Ukulele neck'!$O$12,'Ukulele neck'!$P$12)</c:f>
              <c:numCache>
                <c:formatCode>General</c:formatCode>
                <c:ptCount val="2"/>
                <c:pt idx="0">
                  <c:v>-0.87541046913022624</c:v>
                </c:pt>
                <c:pt idx="1">
                  <c:v>0.87541046913022624</c:v>
                </c:pt>
              </c:numCache>
            </c:numRef>
          </c:xVal>
          <c:yVal>
            <c:numRef>
              <c:f>('Ukulele neck'!$N$12,'Ukulele neck'!$N$12)</c:f>
              <c:numCache>
                <c:formatCode>General</c:formatCode>
                <c:ptCount val="2"/>
                <c:pt idx="0">
                  <c:v>7.9459732076947125</c:v>
                </c:pt>
                <c:pt idx="1">
                  <c:v>7.9459732076947125</c:v>
                </c:pt>
              </c:numCache>
            </c:numRef>
          </c:yVal>
          <c:smooth val="0"/>
        </c:ser>
        <c:ser>
          <c:idx val="18"/>
          <c:order val="18"/>
          <c:marker>
            <c:symbol val="none"/>
          </c:marker>
          <c:xVal>
            <c:numRef>
              <c:f>('Ukulele neck'!$O$14,'Ukulele neck'!$P$14)</c:f>
              <c:numCache>
                <c:formatCode>General</c:formatCode>
                <c:ptCount val="2"/>
                <c:pt idx="0">
                  <c:v>-0.88627581460792082</c:v>
                </c:pt>
                <c:pt idx="1">
                  <c:v>0.88627581460792082</c:v>
                </c:pt>
              </c:numCache>
            </c:numRef>
          </c:xVal>
          <c:yVal>
            <c:numRef>
              <c:f>('Ukulele neck'!$N$14,'Ukulele neck'!$N$14)</c:f>
              <c:numCache>
                <c:formatCode>General</c:formatCode>
                <c:ptCount val="2"/>
                <c:pt idx="0">
                  <c:v>7.079057345112699</c:v>
                </c:pt>
                <c:pt idx="1">
                  <c:v>7.079057345112699</c:v>
                </c:pt>
              </c:numCache>
            </c:numRef>
          </c:yVal>
          <c:smooth val="0"/>
        </c:ser>
        <c:ser>
          <c:idx val="19"/>
          <c:order val="19"/>
          <c:marker>
            <c:symbol val="none"/>
          </c:marker>
          <c:xVal>
            <c:numRef>
              <c:f>('Ukulele neck'!$O$11,'Ukulele neck'!$P$11)</c:f>
              <c:numCache>
                <c:formatCode>General</c:formatCode>
                <c:ptCount val="2"/>
                <c:pt idx="0">
                  <c:v>-0.869488567458919</c:v>
                </c:pt>
                <c:pt idx="1">
                  <c:v>0.869488567458919</c:v>
                </c:pt>
              </c:numCache>
            </c:numRef>
          </c:xVal>
          <c:yVal>
            <c:numRef>
              <c:f>('Ukulele neck'!$N$11,'Ukulele neck'!$N$11)</c:f>
              <c:numCache>
                <c:formatCode>General</c:formatCode>
                <c:ptCount val="2"/>
                <c:pt idx="0">
                  <c:v>8.4184653623202959</c:v>
                </c:pt>
                <c:pt idx="1">
                  <c:v>8.4184653623202959</c:v>
                </c:pt>
              </c:numCache>
            </c:numRef>
          </c:yVal>
          <c:smooth val="0"/>
        </c:ser>
        <c:ser>
          <c:idx val="20"/>
          <c:order val="20"/>
          <c:marker>
            <c:symbol val="none"/>
          </c:marker>
          <c:xVal>
            <c:numRef>
              <c:f>('Ukulele neck'!$O$10,'Ukulele neck'!$P$10)</c:f>
              <c:numCache>
                <c:formatCode>General</c:formatCode>
                <c:ptCount val="2"/>
                <c:pt idx="0">
                  <c:v>-0.86321453118974423</c:v>
                </c:pt>
                <c:pt idx="1">
                  <c:v>0.86321453118974423</c:v>
                </c:pt>
              </c:numCache>
            </c:numRef>
          </c:xVal>
          <c:yVal>
            <c:numRef>
              <c:f>('Ukulele neck'!$N$10,'Ukulele neck'!$N$10)</c:f>
              <c:numCache>
                <c:formatCode>General</c:formatCode>
                <c:ptCount val="2"/>
                <c:pt idx="0">
                  <c:v>8.9190533625204065</c:v>
                </c:pt>
                <c:pt idx="1">
                  <c:v>8.9190533625204065</c:v>
                </c:pt>
              </c:numCache>
            </c:numRef>
          </c:yVal>
          <c:smooth val="0"/>
        </c:ser>
        <c:ser>
          <c:idx val="21"/>
          <c:order val="21"/>
          <c:marker>
            <c:symbol val="none"/>
          </c:marker>
          <c:xVal>
            <c:numRef>
              <c:f>('Ukulele neck'!$O$13,'Ukulele neck'!$P$13)</c:f>
              <c:numCache>
                <c:formatCode>General</c:formatCode>
                <c:ptCount val="2"/>
                <c:pt idx="0">
                  <c:v>-0.88100000000000001</c:v>
                </c:pt>
                <c:pt idx="1">
                  <c:v>0.88100000000000001</c:v>
                </c:pt>
              </c:numCache>
            </c:numRef>
          </c:xVal>
          <c:yVal>
            <c:numRef>
              <c:f>('Ukulele neck'!$N$13,'Ukulele neck'!$N$13)</c:f>
              <c:numCache>
                <c:formatCode>General</c:formatCode>
                <c:ptCount val="2"/>
                <c:pt idx="0">
                  <c:v>7.4999999999999982</c:v>
                </c:pt>
                <c:pt idx="1">
                  <c:v>7.4999999999999982</c:v>
                </c:pt>
              </c:numCache>
            </c:numRef>
          </c:yVal>
          <c:smooth val="0"/>
        </c:ser>
        <c:ser>
          <c:idx val="22"/>
          <c:order val="22"/>
          <c:marker>
            <c:symbol val="none"/>
          </c:marker>
          <c:xVal>
            <c:numRef>
              <c:f>('Ukulele neck'!$O$15,'Ukulele neck'!$P$15)</c:f>
              <c:numCache>
                <c:formatCode>General</c:formatCode>
                <c:ptCount val="2"/>
                <c:pt idx="0">
                  <c:v>-0.89125552049480816</c:v>
                </c:pt>
                <c:pt idx="1">
                  <c:v>0.89125552049480816</c:v>
                </c:pt>
              </c:numCache>
            </c:numRef>
          </c:xVal>
          <c:yVal>
            <c:numRef>
              <c:f>('Ukulele neck'!$N$15,'Ukulele neck'!$N$15,'Ukulele neck'!$N$15)</c:f>
              <c:numCache>
                <c:formatCode>General</c:formatCode>
                <c:ptCount val="3"/>
                <c:pt idx="0">
                  <c:v>6.6817403860525424</c:v>
                </c:pt>
                <c:pt idx="1">
                  <c:v>6.6817403860525424</c:v>
                </c:pt>
                <c:pt idx="2">
                  <c:v>6.6817403860525424</c:v>
                </c:pt>
              </c:numCache>
            </c:numRef>
          </c:yVal>
          <c:smooth val="0"/>
        </c:ser>
        <c:ser>
          <c:idx val="23"/>
          <c:order val="23"/>
          <c:marker>
            <c:symbol val="none"/>
          </c:marker>
          <c:xVal>
            <c:numRef>
              <c:f>('Ukulele neck'!$O$16,'Ukulele neck'!$P$16)</c:f>
              <c:numCache>
                <c:formatCode>General</c:formatCode>
                <c:ptCount val="2"/>
                <c:pt idx="0">
                  <c:v>-0.89595573696615083</c:v>
                </c:pt>
                <c:pt idx="1">
                  <c:v>0.89595573696615083</c:v>
                </c:pt>
              </c:numCache>
            </c:numRef>
          </c:xVal>
          <c:yVal>
            <c:numRef>
              <c:f>('Ukulele neck'!$N$16,'Ukulele neck'!$N$16)</c:f>
              <c:numCache>
                <c:formatCode>General</c:formatCode>
                <c:ptCount val="2"/>
                <c:pt idx="0">
                  <c:v>6.3067231144028568</c:v>
                </c:pt>
                <c:pt idx="1">
                  <c:v>6.3067231144028568</c:v>
                </c:pt>
              </c:numCache>
            </c:numRef>
          </c:yVal>
          <c:smooth val="0"/>
        </c:ser>
        <c:ser>
          <c:idx val="24"/>
          <c:order val="24"/>
          <c:marker>
            <c:symbol val="none"/>
          </c:marker>
          <c:xVal>
            <c:numRef>
              <c:f>('Ukulele neck'!$O$17,'Ukulele neck'!$P$17)</c:f>
              <c:numCache>
                <c:formatCode>General</c:formatCode>
                <c:ptCount val="2"/>
                <c:pt idx="0">
                  <c:v>-0.90039215055749466</c:v>
                </c:pt>
                <c:pt idx="1">
                  <c:v>0.90039215055749466</c:v>
                </c:pt>
              </c:numCache>
            </c:numRef>
          </c:xVal>
          <c:yVal>
            <c:numRef>
              <c:f>('Ukulele neck'!$N$17,'Ukulele neck'!$N$17)</c:f>
              <c:numCache>
                <c:formatCode>General</c:formatCode>
                <c:ptCount val="2"/>
                <c:pt idx="0">
                  <c:v>5.9527539448807456</c:v>
                </c:pt>
                <c:pt idx="1">
                  <c:v>5.9527539448807456</c:v>
                </c:pt>
              </c:numCache>
            </c:numRef>
          </c:yVal>
          <c:smooth val="0"/>
        </c:ser>
        <c:ser>
          <c:idx val="25"/>
          <c:order val="25"/>
          <c:marker>
            <c:symbol val="none"/>
          </c:marker>
          <c:xVal>
            <c:numRef>
              <c:f>('Ukulele neck'!$O$18,'Ukulele neck'!$P$18)</c:f>
              <c:numCache>
                <c:formatCode>General</c:formatCode>
                <c:ptCount val="2"/>
                <c:pt idx="0">
                  <c:v>-0.90457956738679601</c:v>
                </c:pt>
                <c:pt idx="1">
                  <c:v>0.90457956738679601</c:v>
                </c:pt>
              </c:numCache>
            </c:numRef>
          </c:xVal>
          <c:yVal>
            <c:numRef>
              <c:f>('Ukulele neck'!$N$18,'Ukulele neck'!$N$18)</c:f>
              <c:numCache>
                <c:formatCode>General</c:formatCode>
                <c:ptCount val="2"/>
                <c:pt idx="0">
                  <c:v>5.618651538287553</c:v>
                </c:pt>
                <c:pt idx="1">
                  <c:v>5.618651538287553</c:v>
                </c:pt>
              </c:numCache>
            </c:numRef>
          </c:yVal>
          <c:smooth val="0"/>
        </c:ser>
        <c:ser>
          <c:idx val="26"/>
          <c:order val="26"/>
          <c:marker>
            <c:symbol val="none"/>
          </c:marker>
          <c:xVal>
            <c:numRef>
              <c:f>('Ukulele neck'!$O$19,'Ukulele neck'!$P$19)</c:f>
              <c:numCache>
                <c:formatCode>General</c:formatCode>
                <c:ptCount val="2"/>
                <c:pt idx="0">
                  <c:v>-0.90853196256846458</c:v>
                </c:pt>
                <c:pt idx="1">
                  <c:v>0.90853196256846458</c:v>
                </c:pt>
              </c:numCache>
            </c:numRef>
          </c:xVal>
          <c:yVal>
            <c:numRef>
              <c:f>('Ukulele neck'!$N$19,'Ukulele neck'!$N$19)</c:f>
              <c:numCache>
                <c:formatCode>General</c:formatCode>
                <c:ptCount val="2"/>
                <c:pt idx="0">
                  <c:v>5.303300858899104</c:v>
                </c:pt>
                <c:pt idx="1">
                  <c:v>5.303300858899104</c:v>
                </c:pt>
              </c:numCache>
            </c:numRef>
          </c:yVal>
          <c:smooth val="0"/>
        </c:ser>
        <c:ser>
          <c:idx val="27"/>
          <c:order val="27"/>
          <c:marker>
            <c:symbol val="none"/>
          </c:marker>
          <c:xVal>
            <c:numRef>
              <c:f>('Ukulele neck'!$O$20,'Ukulele neck'!$P$20)</c:f>
              <c:numCache>
                <c:formatCode>General</c:formatCode>
                <c:ptCount val="2"/>
                <c:pt idx="0">
                  <c:v>-0.91226252685400844</c:v>
                </c:pt>
                <c:pt idx="1">
                  <c:v>0.91226252685400844</c:v>
                </c:pt>
              </c:numCache>
            </c:numRef>
          </c:xVal>
          <c:yVal>
            <c:numRef>
              <c:f>('Ukulele neck'!$N$20,'Ukulele neck'!$N$20)</c:f>
              <c:numCache>
                <c:formatCode>General</c:formatCode>
                <c:ptCount val="2"/>
                <c:pt idx="0">
                  <c:v>5.0056494531376261</c:v>
                </c:pt>
                <c:pt idx="1">
                  <c:v>5.0056494531376261</c:v>
                </c:pt>
              </c:numCache>
            </c:numRef>
          </c:yVal>
          <c:smooth val="0"/>
        </c:ser>
        <c:ser>
          <c:idx val="28"/>
          <c:order val="28"/>
          <c:marker>
            <c:symbol val="none"/>
          </c:marker>
          <c:xVal>
            <c:numRef>
              <c:f>('Ukulele neck'!$O$21,'Ukulele neck'!$P$21)</c:f>
              <c:numCache>
                <c:formatCode>General</c:formatCode>
                <c:ptCount val="2"/>
                <c:pt idx="0">
                  <c:v>-0.91578371065494102</c:v>
                </c:pt>
                <c:pt idx="1">
                  <c:v>0.91578371065494102</c:v>
                </c:pt>
              </c:numCache>
            </c:numRef>
          </c:xVal>
          <c:yVal>
            <c:numRef>
              <c:f>('Ukulele neck'!$N$21,'Ukulele neck'!$N$21)</c:f>
              <c:numCache>
                <c:formatCode>General</c:formatCode>
                <c:ptCount val="2"/>
                <c:pt idx="0">
                  <c:v>4.7247039371057715</c:v>
                </c:pt>
                <c:pt idx="1">
                  <c:v>4.7247039371057715</c:v>
                </c:pt>
              </c:numCache>
            </c:numRef>
          </c:yVal>
          <c:smooth val="0"/>
        </c:ser>
        <c:ser>
          <c:idx val="29"/>
          <c:order val="29"/>
          <c:marker>
            <c:symbol val="none"/>
          </c:marker>
          <c:xVal>
            <c:numRef>
              <c:f>('Ukulele neck'!$O$22,'Ukulele neck'!$P$22)</c:f>
              <c:numCache>
                <c:formatCode>General</c:formatCode>
                <c:ptCount val="2"/>
                <c:pt idx="0">
                  <c:v>-0.9191072655948721</c:v>
                </c:pt>
                <c:pt idx="1">
                  <c:v>0.9191072655948721</c:v>
                </c:pt>
              </c:numCache>
            </c:numRef>
          </c:xVal>
          <c:yVal>
            <c:numRef>
              <c:f>('Ukulele neck'!$N$22,'Ukulele neck'!$N$22)</c:f>
              <c:numCache>
                <c:formatCode>General</c:formatCode>
                <c:ptCount val="2"/>
                <c:pt idx="0">
                  <c:v>4.4595266812602015</c:v>
                </c:pt>
                <c:pt idx="1">
                  <c:v>4.4595266812602015</c:v>
                </c:pt>
              </c:numCache>
            </c:numRef>
          </c:yVal>
          <c:smooth val="0"/>
        </c:ser>
        <c:ser>
          <c:idx val="30"/>
          <c:order val="30"/>
          <c:marker>
            <c:symbol val="none"/>
          </c:marker>
          <c:xVal>
            <c:numRef>
              <c:f>('Ukulele neck'!$O$23,'Ukulele neck'!$P$23)</c:f>
              <c:numCache>
                <c:formatCode>General</c:formatCode>
                <c:ptCount val="2"/>
                <c:pt idx="0">
                  <c:v>-0.92224428372945944</c:v>
                </c:pt>
                <c:pt idx="1">
                  <c:v>0.92224428372945944</c:v>
                </c:pt>
              </c:numCache>
            </c:numRef>
          </c:xVal>
          <c:yVal>
            <c:numRef>
              <c:f>('Ukulele neck'!$N$23,'Ukulele neck'!$N$23)</c:f>
              <c:numCache>
                <c:formatCode>General</c:formatCode>
                <c:ptCount val="2"/>
                <c:pt idx="0">
                  <c:v>4.2092326811601462</c:v>
                </c:pt>
                <c:pt idx="1">
                  <c:v>4.2092326811601462</c:v>
                </c:pt>
              </c:numCache>
            </c:numRef>
          </c:yVal>
          <c:smooth val="0"/>
        </c:ser>
        <c:ser>
          <c:idx val="31"/>
          <c:order val="31"/>
          <c:marker>
            <c:symbol val="none"/>
          </c:marker>
          <c:xVal>
            <c:numRef>
              <c:f>('Ukulele neck'!$O$24,'Ukulele neck'!$P$24)</c:f>
              <c:numCache>
                <c:formatCode>General</c:formatCode>
                <c:ptCount val="2"/>
                <c:pt idx="0">
                  <c:v>-0.92520523456511317</c:v>
                </c:pt>
                <c:pt idx="1">
                  <c:v>0.92520523456511317</c:v>
                </c:pt>
              </c:numCache>
            </c:numRef>
          </c:xVal>
          <c:yVal>
            <c:numRef>
              <c:f>('Ukulele neck'!$N$24,'Ukulele neck'!$N$24)</c:f>
              <c:numCache>
                <c:formatCode>General</c:formatCode>
                <c:ptCount val="2"/>
                <c:pt idx="0">
                  <c:v>3.9729866038473545</c:v>
                </c:pt>
                <c:pt idx="1">
                  <c:v>3.9729866038473545</c:v>
                </c:pt>
              </c:numCache>
            </c:numRef>
          </c:yVal>
          <c:smooth val="0"/>
        </c:ser>
        <c:ser>
          <c:idx val="32"/>
          <c:order val="32"/>
          <c:marker>
            <c:symbol val="none"/>
          </c:marker>
          <c:xVal>
            <c:numRef>
              <c:f>('Ukulele neck'!$O$25,'Ukulele neck'!$P$25)</c:f>
              <c:numCache>
                <c:formatCode>General</c:formatCode>
                <c:ptCount val="2"/>
                <c:pt idx="0">
                  <c:v>-0.92800000000000005</c:v>
                </c:pt>
                <c:pt idx="1">
                  <c:v>0.92800000000000005</c:v>
                </c:pt>
              </c:numCache>
            </c:numRef>
          </c:xVal>
          <c:yVal>
            <c:numRef>
              <c:f>'Ukulele neck'!$N$25</c:f>
              <c:numCache>
                <c:formatCode>General</c:formatCode>
                <c:ptCount val="1"/>
                <c:pt idx="0">
                  <c:v>3.7499999999999973</c:v>
                </c:pt>
              </c:numCache>
            </c:numRef>
          </c:yVal>
          <c:smooth val="0"/>
        </c:ser>
        <c:ser>
          <c:idx val="33"/>
          <c:order val="33"/>
          <c:marker>
            <c:symbol val="none"/>
          </c:marker>
          <c:xVal>
            <c:numRef>
              <c:f>('Ukulele neck'!$O$25,'Ukulele neck'!$P$25)</c:f>
              <c:numCache>
                <c:formatCode>General</c:formatCode>
                <c:ptCount val="2"/>
                <c:pt idx="0">
                  <c:v>-0.92800000000000005</c:v>
                </c:pt>
                <c:pt idx="1">
                  <c:v>0.92800000000000005</c:v>
                </c:pt>
              </c:numCache>
            </c:numRef>
          </c:xVal>
          <c:yVal>
            <c:numRef>
              <c:f>('Ukulele neck'!$N$25,'Ukulele neck'!$N$25)</c:f>
              <c:numCache>
                <c:formatCode>General</c:formatCode>
                <c:ptCount val="2"/>
                <c:pt idx="0">
                  <c:v>3.7499999999999973</c:v>
                </c:pt>
                <c:pt idx="1">
                  <c:v>3.7499999999999973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677888"/>
        <c:axId val="299676736"/>
      </c:scatterChart>
      <c:valAx>
        <c:axId val="2996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676736"/>
        <c:crosses val="autoZero"/>
        <c:crossBetween val="midCat"/>
      </c:valAx>
      <c:valAx>
        <c:axId val="299676736"/>
        <c:scaling>
          <c:orientation val="minMax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6778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71436</xdr:colOff>
      <xdr:row>2</xdr:row>
      <xdr:rowOff>190499</xdr:rowOff>
    </xdr:from>
    <xdr:to>
      <xdr:col>32</xdr:col>
      <xdr:colOff>409575</xdr:colOff>
      <xdr:row>74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101"/>
  <sheetViews>
    <sheetView tabSelected="1" topLeftCell="O1" workbookViewId="0">
      <selection activeCell="R9" sqref="R9"/>
    </sheetView>
  </sheetViews>
  <sheetFormatPr defaultRowHeight="15" x14ac:dyDescent="0.25"/>
  <sheetData>
    <row r="1" spans="2:59" x14ac:dyDescent="0.25">
      <c r="B1">
        <v>25.5</v>
      </c>
      <c r="G1">
        <v>25</v>
      </c>
      <c r="K1">
        <v>24.562000000000001</v>
      </c>
      <c r="N1">
        <v>15</v>
      </c>
      <c r="Q1">
        <f>INT(ROW()/2)</f>
        <v>0</v>
      </c>
      <c r="S1">
        <f ca="1">INDIRECT(ADDRESS(Q4,14))</f>
        <v>14.158114690225402</v>
      </c>
      <c r="T1">
        <f ca="1">S1/AI$20</f>
        <v>0.17744837078415832</v>
      </c>
      <c r="V1">
        <f>1/B1</f>
        <v>3.9215686274509803E-2</v>
      </c>
      <c r="W1">
        <f>V1*2^(1/12)</f>
        <v>4.1547572327815502E-2</v>
      </c>
      <c r="X1">
        <f>1/W1</f>
        <v>24.068794973383184</v>
      </c>
      <c r="AC1">
        <f>6/16</f>
        <v>0.375</v>
      </c>
      <c r="AE1">
        <f>AE2+0.004</f>
        <v>0.32050000000000001</v>
      </c>
      <c r="AM1">
        <f>AN1-3/20</f>
        <v>-0.97499999999999998</v>
      </c>
      <c r="AN1">
        <f>AH$15+(ROW()-1)*(AH$16-AH$15)/100</f>
        <v>-0.82499999999999996</v>
      </c>
      <c r="AO1">
        <f>AI$20*(AN1-AH$15)</f>
        <v>0</v>
      </c>
      <c r="AP1">
        <f>AQ1+3/20</f>
        <v>0.97499999999999998</v>
      </c>
      <c r="AQ1">
        <f>-AN1</f>
        <v>0.82499999999999996</v>
      </c>
      <c r="AR1">
        <f>-1*AI$20*(AQ1+AH$15)</f>
        <v>0</v>
      </c>
      <c r="AT1">
        <f>AQ101-AH6</f>
        <v>0.32450000000000001</v>
      </c>
      <c r="AV1">
        <f>AT$2+(ROW()-1)*(AT$1-AT$2)/100</f>
        <v>0.41249999999999998</v>
      </c>
      <c r="AW1">
        <f>AR1</f>
        <v>0</v>
      </c>
      <c r="AY1">
        <f>AT1-AH5</f>
        <v>8.0000000000000071E-3</v>
      </c>
      <c r="BA1">
        <f>AY$2+(ROW()-1)*(AY$1-AY$2)/100</f>
        <v>0</v>
      </c>
      <c r="BB1">
        <f>AW1</f>
        <v>0</v>
      </c>
      <c r="BD1">
        <f>AY1-AH4</f>
        <v>-0.3125</v>
      </c>
      <c r="BF1">
        <f>BD$2+(ROW()-1)*(BD$1-BD$2)/100</f>
        <v>-0.41249999999999998</v>
      </c>
      <c r="BG1">
        <f>BB1</f>
        <v>0</v>
      </c>
    </row>
    <row r="2" spans="2:59" x14ac:dyDescent="0.25">
      <c r="B2">
        <f>B1/2^(1/12)</f>
        <v>24.068794973383184</v>
      </c>
      <c r="C2">
        <f>B1-B2</f>
        <v>1.4312050266168157</v>
      </c>
      <c r="D2">
        <f>B1/18</f>
        <v>1.4166666666666667</v>
      </c>
      <c r="E2">
        <f>B2-B6</f>
        <v>4.9653797432054958</v>
      </c>
      <c r="G2">
        <f>G1/2^(1/12)</f>
        <v>23.596857817042338</v>
      </c>
      <c r="H2">
        <f>G1-G2</f>
        <v>1.4031421829576622</v>
      </c>
      <c r="I2">
        <f>G2-G6</f>
        <v>4.8680193560838205</v>
      </c>
      <c r="K2">
        <f>K1/2^(1/12)</f>
        <v>23.183440868087757</v>
      </c>
      <c r="L2">
        <f>K1-K2</f>
        <v>1.3785591319122439</v>
      </c>
      <c r="N2">
        <f>N1/2^(1/12)</f>
        <v>14.158114690225402</v>
      </c>
      <c r="O2">
        <f>N2/AI$20+AH$15-3/20</f>
        <v>-0.79755162921584166</v>
      </c>
      <c r="P2">
        <f>-1*N2/AI$20-AH$15+3/20</f>
        <v>0.79755162921584166</v>
      </c>
      <c r="Q2">
        <f t="shared" ref="Q2:Q53" si="0">INT(ROW()/2)</f>
        <v>1</v>
      </c>
      <c r="S2">
        <f t="shared" ref="S2:S48" ca="1" si="1">INDIRECT(ADDRESS(Q5,14))</f>
        <v>14.158114690225402</v>
      </c>
      <c r="AC2">
        <f>AC1-0.004</f>
        <v>0.371</v>
      </c>
      <c r="AE2">
        <f>AE3+0.004</f>
        <v>0.3165</v>
      </c>
      <c r="AM2">
        <f t="shared" ref="AM2:AM65" si="2">AN2-3/20</f>
        <v>-0.97311999999999999</v>
      </c>
      <c r="AN2">
        <f t="shared" ref="AN2:AN65" si="3">AH$15+(ROW()-1)*(AH$16-AH$15)/100</f>
        <v>-0.82311999999999996</v>
      </c>
      <c r="AO2">
        <f t="shared" ref="AO2:AO65" si="4">AI$20*(AN2-AH$15)</f>
        <v>0.14999999999999947</v>
      </c>
      <c r="AP2">
        <f t="shared" ref="AP2:AP65" si="5">AQ2+3/20</f>
        <v>0.97311999999999999</v>
      </c>
      <c r="AQ2">
        <f t="shared" ref="AQ2:AQ65" si="6">-AN2</f>
        <v>0.82311999999999996</v>
      </c>
      <c r="AR2">
        <f t="shared" ref="AR2:AR65" si="7">-1*AI$20*(AQ2+AH$15)</f>
        <v>0.14999999999999947</v>
      </c>
      <c r="AT2">
        <f>AQ1-AC15</f>
        <v>0.41249999999999998</v>
      </c>
      <c r="AV2">
        <f t="shared" ref="AV2:AV65" si="8">AT$2+(ROW()-1)*(AT$1-AT$2)/100</f>
        <v>0.41161999999999999</v>
      </c>
      <c r="AW2">
        <f t="shared" ref="AW2:AW65" si="9">AR2</f>
        <v>0.14999999999999947</v>
      </c>
      <c r="AY2">
        <f>AT2-AC15</f>
        <v>0</v>
      </c>
      <c r="BA2">
        <f t="shared" ref="BA2:BA65" si="10">AY$2+(ROW()-1)*(AY$1-AY$2)/100</f>
        <v>8.0000000000000074E-5</v>
      </c>
      <c r="BB2">
        <f t="shared" ref="BB2:BB65" si="11">AW2</f>
        <v>0.14999999999999947</v>
      </c>
      <c r="BD2">
        <f>AY2-AC15</f>
        <v>-0.41249999999999998</v>
      </c>
      <c r="BF2">
        <f t="shared" ref="BF2:BF65" si="12">BD$2+(ROW()-1)*(BD$1-BD$2)/100</f>
        <v>-0.41149999999999998</v>
      </c>
      <c r="BG2">
        <f t="shared" ref="BG2:BG65" si="13">BB2</f>
        <v>0.14999999999999947</v>
      </c>
    </row>
    <row r="3" spans="2:59" x14ac:dyDescent="0.25">
      <c r="B3">
        <f t="shared" ref="B3:B16" si="14">B2/2^(1/12)</f>
        <v>22.717917312578653</v>
      </c>
      <c r="C3">
        <f t="shared" ref="C3:C25" si="15">B2-B3</f>
        <v>1.3508776608045316</v>
      </c>
      <c r="D3">
        <f t="shared" ref="D3:D16" si="16">B2/18</f>
        <v>1.3371552762990657</v>
      </c>
      <c r="G3">
        <f t="shared" ref="G3:G25" si="17">G2/2^(1/12)</f>
        <v>22.272467953508482</v>
      </c>
      <c r="H3">
        <f t="shared" ref="H3:H25" si="18">G2-G3</f>
        <v>1.324389863533856</v>
      </c>
      <c r="K3">
        <f t="shared" ref="K3:K25" si="19">K2/2^(1/12)</f>
        <v>21.882254314963014</v>
      </c>
      <c r="L3">
        <f t="shared" ref="L3:L25" si="20">K2-K3</f>
        <v>1.3011865531247437</v>
      </c>
      <c r="N3">
        <f t="shared" ref="N3:N25" si="21">N2/2^(1/12)</f>
        <v>13.363480772105088</v>
      </c>
      <c r="O3">
        <f t="shared" ref="O3:O25" si="22">N3/AI$20+AH$15-3/20</f>
        <v>-0.80751104098961624</v>
      </c>
      <c r="P3">
        <f t="shared" ref="P3:P53" si="23">-1*N3/AI$20-AH$15+3/20</f>
        <v>0.80751104098961624</v>
      </c>
      <c r="Q3">
        <f t="shared" si="0"/>
        <v>1</v>
      </c>
      <c r="S3">
        <f t="shared" ca="1" si="1"/>
        <v>13.363480772105088</v>
      </c>
      <c r="AC3">
        <f>AC2-0.004</f>
        <v>0.36699999999999999</v>
      </c>
      <c r="AE3">
        <f>5/16</f>
        <v>0.3125</v>
      </c>
      <c r="AH3">
        <f>AH4+0.004</f>
        <v>0.32450000000000001</v>
      </c>
      <c r="AJ3">
        <f>SUM(AH3:AH6)</f>
        <v>1.274</v>
      </c>
      <c r="AM3">
        <f t="shared" si="2"/>
        <v>-0.97123999999999999</v>
      </c>
      <c r="AN3">
        <f t="shared" si="3"/>
        <v>-0.82123999999999997</v>
      </c>
      <c r="AO3">
        <f t="shared" si="4"/>
        <v>0.29999999999999893</v>
      </c>
      <c r="AP3">
        <f t="shared" si="5"/>
        <v>0.97123999999999999</v>
      </c>
      <c r="AQ3">
        <f t="shared" si="6"/>
        <v>0.82123999999999997</v>
      </c>
      <c r="AR3">
        <f t="shared" si="7"/>
        <v>0.29999999999999893</v>
      </c>
      <c r="AV3">
        <f t="shared" si="8"/>
        <v>0.41073999999999999</v>
      </c>
      <c r="AW3">
        <f t="shared" si="9"/>
        <v>0.29999999999999893</v>
      </c>
      <c r="BA3">
        <f t="shared" si="10"/>
        <v>1.6000000000000015E-4</v>
      </c>
      <c r="BB3">
        <f t="shared" si="11"/>
        <v>0.29999999999999893</v>
      </c>
      <c r="BF3">
        <f t="shared" si="12"/>
        <v>-0.41049999999999998</v>
      </c>
      <c r="BG3">
        <f t="shared" si="13"/>
        <v>0.29999999999999893</v>
      </c>
    </row>
    <row r="4" spans="2:59" x14ac:dyDescent="0.25">
      <c r="B4">
        <f t="shared" si="14"/>
        <v>21.44285858896972</v>
      </c>
      <c r="C4">
        <f t="shared" si="15"/>
        <v>1.2750587236089324</v>
      </c>
      <c r="D4">
        <f t="shared" si="16"/>
        <v>1.2621065173654806</v>
      </c>
      <c r="G4">
        <f t="shared" si="17"/>
        <v>21.022410381342862</v>
      </c>
      <c r="H4">
        <f t="shared" si="18"/>
        <v>1.2500575721656197</v>
      </c>
      <c r="K4">
        <f t="shared" si="19"/>
        <v>20.654097751461734</v>
      </c>
      <c r="L4">
        <f t="shared" si="20"/>
        <v>1.2281565635012797</v>
      </c>
      <c r="N4">
        <f t="shared" si="21"/>
        <v>12.613446228805717</v>
      </c>
      <c r="O4">
        <f t="shared" si="22"/>
        <v>-0.81691147393230168</v>
      </c>
      <c r="P4">
        <f t="shared" si="23"/>
        <v>0.81691147393230168</v>
      </c>
      <c r="Q4">
        <f t="shared" si="0"/>
        <v>2</v>
      </c>
      <c r="S4">
        <f t="shared" ca="1" si="1"/>
        <v>13.363480772105088</v>
      </c>
      <c r="AH4">
        <f>AH5+0.004</f>
        <v>0.32050000000000001</v>
      </c>
      <c r="AM4">
        <f t="shared" si="2"/>
        <v>-0.96936</v>
      </c>
      <c r="AN4">
        <f t="shared" si="3"/>
        <v>-0.81935999999999998</v>
      </c>
      <c r="AO4">
        <f t="shared" si="4"/>
        <v>0.44999999999999835</v>
      </c>
      <c r="AP4">
        <f t="shared" si="5"/>
        <v>0.96936</v>
      </c>
      <c r="AQ4">
        <f t="shared" si="6"/>
        <v>0.81935999999999998</v>
      </c>
      <c r="AR4">
        <f t="shared" si="7"/>
        <v>0.44999999999999835</v>
      </c>
      <c r="AV4">
        <f t="shared" si="8"/>
        <v>0.40986</v>
      </c>
      <c r="AW4">
        <f t="shared" si="9"/>
        <v>0.44999999999999835</v>
      </c>
      <c r="BA4">
        <f t="shared" si="10"/>
        <v>2.4000000000000022E-4</v>
      </c>
      <c r="BB4">
        <f t="shared" si="11"/>
        <v>0.44999999999999835</v>
      </c>
      <c r="BF4">
        <f t="shared" si="12"/>
        <v>-0.40949999999999998</v>
      </c>
      <c r="BG4">
        <f t="shared" si="13"/>
        <v>0.44999999999999835</v>
      </c>
    </row>
    <row r="5" spans="2:59" x14ac:dyDescent="0.25">
      <c r="B5">
        <f t="shared" si="14"/>
        <v>20.239363412594543</v>
      </c>
      <c r="C5">
        <f t="shared" si="15"/>
        <v>1.2034951763751778</v>
      </c>
      <c r="D5">
        <f t="shared" si="16"/>
        <v>1.1912699216094289</v>
      </c>
      <c r="G5">
        <f t="shared" si="17"/>
        <v>19.842513149602492</v>
      </c>
      <c r="H5">
        <f t="shared" si="18"/>
        <v>1.1798972317403695</v>
      </c>
      <c r="K5">
        <f t="shared" si="19"/>
        <v>19.494872319221454</v>
      </c>
      <c r="L5">
        <f t="shared" si="20"/>
        <v>1.1592254322402802</v>
      </c>
      <c r="N5">
        <f t="shared" si="21"/>
        <v>11.905507889761495</v>
      </c>
      <c r="O5">
        <f t="shared" si="22"/>
        <v>-0.82578430111498924</v>
      </c>
      <c r="P5">
        <f t="shared" si="23"/>
        <v>0.82578430111498924</v>
      </c>
      <c r="Q5">
        <f t="shared" si="0"/>
        <v>2</v>
      </c>
      <c r="S5">
        <f t="shared" ca="1" si="1"/>
        <v>12.613446228805717</v>
      </c>
      <c r="Z5">
        <f t="shared" ref="Z5:Z7" si="24">Z6+0.004</f>
        <v>0.29725000000000001</v>
      </c>
      <c r="AA5">
        <f>0.25+2/32</f>
        <v>0.3125</v>
      </c>
      <c r="AE5" t="s">
        <v>0</v>
      </c>
      <c r="AG5" t="s">
        <v>3</v>
      </c>
      <c r="AH5">
        <f>AH6+0.004</f>
        <v>0.3165</v>
      </c>
      <c r="AM5">
        <f t="shared" si="2"/>
        <v>-0.96748000000000001</v>
      </c>
      <c r="AN5">
        <f t="shared" si="3"/>
        <v>-0.81747999999999998</v>
      </c>
      <c r="AO5">
        <f t="shared" si="4"/>
        <v>0.59999999999999787</v>
      </c>
      <c r="AP5">
        <f t="shared" si="5"/>
        <v>0.96748000000000001</v>
      </c>
      <c r="AQ5">
        <f t="shared" si="6"/>
        <v>0.81747999999999998</v>
      </c>
      <c r="AR5">
        <f t="shared" si="7"/>
        <v>0.59999999999999787</v>
      </c>
      <c r="AV5">
        <f t="shared" si="8"/>
        <v>0.40897999999999995</v>
      </c>
      <c r="AW5">
        <f t="shared" si="9"/>
        <v>0.59999999999999787</v>
      </c>
      <c r="BA5">
        <f t="shared" si="10"/>
        <v>3.200000000000003E-4</v>
      </c>
      <c r="BB5">
        <f t="shared" si="11"/>
        <v>0.59999999999999787</v>
      </c>
      <c r="BF5">
        <f t="shared" si="12"/>
        <v>-0.40849999999999997</v>
      </c>
      <c r="BG5">
        <f t="shared" si="13"/>
        <v>0.59999999999999787</v>
      </c>
    </row>
    <row r="6" spans="2:59" x14ac:dyDescent="0.25">
      <c r="B6">
        <f t="shared" si="14"/>
        <v>19.103415230177688</v>
      </c>
      <c r="C6">
        <f t="shared" si="15"/>
        <v>1.135948182416854</v>
      </c>
      <c r="D6">
        <f t="shared" si="16"/>
        <v>1.1244090784774745</v>
      </c>
      <c r="G6">
        <f t="shared" si="17"/>
        <v>18.728838460958517</v>
      </c>
      <c r="H6">
        <f t="shared" si="18"/>
        <v>1.1136746886439752</v>
      </c>
      <c r="K6">
        <f t="shared" si="19"/>
        <v>18.400709211122521</v>
      </c>
      <c r="L6">
        <f t="shared" si="20"/>
        <v>1.0941631080989325</v>
      </c>
      <c r="N6">
        <f t="shared" si="21"/>
        <v>11.23730307657511</v>
      </c>
      <c r="O6">
        <f t="shared" si="22"/>
        <v>-0.83415913477359194</v>
      </c>
      <c r="P6">
        <f t="shared" si="23"/>
        <v>0.83415913477359194</v>
      </c>
      <c r="Q6">
        <f t="shared" si="0"/>
        <v>3</v>
      </c>
      <c r="S6">
        <f t="shared" ca="1" si="1"/>
        <v>12.613446228805717</v>
      </c>
      <c r="W6" t="s">
        <v>1</v>
      </c>
      <c r="Z6">
        <f t="shared" si="24"/>
        <v>0.29325000000000001</v>
      </c>
      <c r="AA6">
        <f>AA5-0.004</f>
        <v>0.3085</v>
      </c>
      <c r="AH6">
        <f>5/16</f>
        <v>0.3125</v>
      </c>
      <c r="AM6">
        <f t="shared" si="2"/>
        <v>-0.96560000000000001</v>
      </c>
      <c r="AN6">
        <f t="shared" si="3"/>
        <v>-0.81559999999999999</v>
      </c>
      <c r="AO6">
        <f t="shared" si="4"/>
        <v>0.74999999999999734</v>
      </c>
      <c r="AP6">
        <f t="shared" si="5"/>
        <v>0.96560000000000001</v>
      </c>
      <c r="AQ6">
        <f t="shared" si="6"/>
        <v>0.81559999999999999</v>
      </c>
      <c r="AR6">
        <f t="shared" si="7"/>
        <v>0.74999999999999734</v>
      </c>
      <c r="AV6">
        <f t="shared" si="8"/>
        <v>0.40809999999999996</v>
      </c>
      <c r="AW6">
        <f t="shared" si="9"/>
        <v>0.74999999999999734</v>
      </c>
      <c r="BA6">
        <f t="shared" si="10"/>
        <v>4.0000000000000034E-4</v>
      </c>
      <c r="BB6">
        <f t="shared" si="11"/>
        <v>0.74999999999999734</v>
      </c>
      <c r="BF6">
        <f t="shared" si="12"/>
        <v>-0.40749999999999997</v>
      </c>
      <c r="BG6">
        <f t="shared" si="13"/>
        <v>0.74999999999999734</v>
      </c>
    </row>
    <row r="7" spans="2:59" x14ac:dyDescent="0.25">
      <c r="B7">
        <f t="shared" si="14"/>
        <v>18.031222920256962</v>
      </c>
      <c r="C7">
        <f t="shared" si="15"/>
        <v>1.0721923099207267</v>
      </c>
      <c r="D7">
        <f t="shared" si="16"/>
        <v>1.0613008461209827</v>
      </c>
      <c r="G7">
        <f t="shared" si="17"/>
        <v>17.677669529663685</v>
      </c>
      <c r="H7">
        <f t="shared" si="18"/>
        <v>1.051168931294832</v>
      </c>
      <c r="K7">
        <f t="shared" si="19"/>
        <v>17.367956759503976</v>
      </c>
      <c r="L7">
        <f t="shared" si="20"/>
        <v>1.0327524516185456</v>
      </c>
      <c r="N7">
        <f t="shared" si="21"/>
        <v>10.606601717798211</v>
      </c>
      <c r="O7">
        <f t="shared" si="22"/>
        <v>-0.84206392513692907</v>
      </c>
      <c r="P7">
        <f t="shared" si="23"/>
        <v>0.84206392513692907</v>
      </c>
      <c r="Q7">
        <f t="shared" si="0"/>
        <v>3</v>
      </c>
      <c r="S7">
        <f t="shared" ca="1" si="1"/>
        <v>11.905507889761495</v>
      </c>
      <c r="W7">
        <f>2+1/16</f>
        <v>2.0625</v>
      </c>
      <c r="Z7">
        <f t="shared" si="24"/>
        <v>0.28925000000000001</v>
      </c>
      <c r="AA7">
        <f t="shared" ref="AA7:AA9" si="25">AA6-0.004</f>
        <v>0.30449999999999999</v>
      </c>
      <c r="AI7">
        <f>SUM(AH3:AH6)+2*3/20</f>
        <v>1.5740000000000001</v>
      </c>
      <c r="AM7">
        <f t="shared" si="2"/>
        <v>-0.96372000000000002</v>
      </c>
      <c r="AN7">
        <f t="shared" si="3"/>
        <v>-0.81372</v>
      </c>
      <c r="AO7">
        <f t="shared" si="4"/>
        <v>0.89999999999999669</v>
      </c>
      <c r="AP7">
        <f t="shared" si="5"/>
        <v>0.96372000000000002</v>
      </c>
      <c r="AQ7">
        <f t="shared" si="6"/>
        <v>0.81372</v>
      </c>
      <c r="AR7">
        <f t="shared" si="7"/>
        <v>0.89999999999999669</v>
      </c>
      <c r="AV7">
        <f t="shared" si="8"/>
        <v>0.40721999999999997</v>
      </c>
      <c r="AW7">
        <f t="shared" si="9"/>
        <v>0.89999999999999669</v>
      </c>
      <c r="BA7">
        <f t="shared" si="10"/>
        <v>4.8000000000000045E-4</v>
      </c>
      <c r="BB7">
        <f t="shared" si="11"/>
        <v>0.89999999999999669</v>
      </c>
      <c r="BF7">
        <f t="shared" si="12"/>
        <v>-0.40649999999999997</v>
      </c>
      <c r="BG7">
        <f t="shared" si="13"/>
        <v>0.89999999999999669</v>
      </c>
    </row>
    <row r="8" spans="2:59" x14ac:dyDescent="0.25">
      <c r="B8">
        <f t="shared" si="14"/>
        <v>17.019208140667939</v>
      </c>
      <c r="C8">
        <f t="shared" si="15"/>
        <v>1.0120147795890233</v>
      </c>
      <c r="D8">
        <f t="shared" si="16"/>
        <v>1.0017346066809423</v>
      </c>
      <c r="G8">
        <f t="shared" si="17"/>
        <v>16.685498177125424</v>
      </c>
      <c r="H8">
        <f t="shared" si="18"/>
        <v>0.99217135253826072</v>
      </c>
      <c r="K8">
        <f t="shared" si="19"/>
        <v>16.393168249062185</v>
      </c>
      <c r="L8">
        <f t="shared" si="20"/>
        <v>0.97478851044179038</v>
      </c>
      <c r="N8">
        <f t="shared" si="21"/>
        <v>10.011298906275256</v>
      </c>
      <c r="O8">
        <f t="shared" si="22"/>
        <v>-0.84952505370801679</v>
      </c>
      <c r="P8">
        <f t="shared" si="23"/>
        <v>0.84952505370801679</v>
      </c>
      <c r="Q8">
        <f t="shared" si="0"/>
        <v>4</v>
      </c>
      <c r="S8">
        <f t="shared" ca="1" si="1"/>
        <v>11.905507889761495</v>
      </c>
      <c r="Z8">
        <f>Z9+0.004</f>
        <v>0.28525</v>
      </c>
      <c r="AA8">
        <f t="shared" si="25"/>
        <v>0.30049999999999999</v>
      </c>
      <c r="AM8">
        <f t="shared" si="2"/>
        <v>-0.96184000000000003</v>
      </c>
      <c r="AN8">
        <f t="shared" si="3"/>
        <v>-0.81184000000000001</v>
      </c>
      <c r="AO8">
        <f t="shared" si="4"/>
        <v>1.0499999999999963</v>
      </c>
      <c r="AP8">
        <f t="shared" si="5"/>
        <v>0.96184000000000003</v>
      </c>
      <c r="AQ8">
        <f t="shared" si="6"/>
        <v>0.81184000000000001</v>
      </c>
      <c r="AR8">
        <f t="shared" si="7"/>
        <v>1.0499999999999963</v>
      </c>
      <c r="AV8">
        <f t="shared" si="8"/>
        <v>0.40633999999999998</v>
      </c>
      <c r="AW8">
        <f t="shared" si="9"/>
        <v>1.0499999999999963</v>
      </c>
      <c r="BA8">
        <f t="shared" si="10"/>
        <v>5.6000000000000049E-4</v>
      </c>
      <c r="BB8">
        <f t="shared" si="11"/>
        <v>1.0499999999999963</v>
      </c>
      <c r="BF8">
        <f t="shared" si="12"/>
        <v>-0.40549999999999997</v>
      </c>
      <c r="BG8">
        <f t="shared" si="13"/>
        <v>1.0499999999999963</v>
      </c>
    </row>
    <row r="9" spans="2:59" x14ac:dyDescent="0.25">
      <c r="B9">
        <f t="shared" si="14"/>
        <v>16.063993386159634</v>
      </c>
      <c r="C9">
        <f t="shared" si="15"/>
        <v>0.95521475450830451</v>
      </c>
      <c r="D9">
        <f t="shared" si="16"/>
        <v>0.94551156337044107</v>
      </c>
      <c r="G9">
        <f t="shared" si="17"/>
        <v>15.749013123685909</v>
      </c>
      <c r="H9">
        <f t="shared" si="18"/>
        <v>0.93648505343951527</v>
      </c>
      <c r="K9">
        <f t="shared" si="19"/>
        <v>15.47309041375893</v>
      </c>
      <c r="L9">
        <f t="shared" si="20"/>
        <v>0.92007783530325504</v>
      </c>
      <c r="N9">
        <f t="shared" si="21"/>
        <v>9.4494078742115466</v>
      </c>
      <c r="O9">
        <f t="shared" si="22"/>
        <v>-0.85656742130988195</v>
      </c>
      <c r="P9">
        <f t="shared" si="23"/>
        <v>0.85656742130988195</v>
      </c>
      <c r="Q9">
        <f t="shared" si="0"/>
        <v>4</v>
      </c>
      <c r="S9">
        <f t="shared" ca="1" si="1"/>
        <v>11.23730307657511</v>
      </c>
      <c r="Z9">
        <f>0.25+1/32</f>
        <v>0.28125</v>
      </c>
      <c r="AA9">
        <f t="shared" si="25"/>
        <v>0.29649999999999999</v>
      </c>
      <c r="AM9">
        <f t="shared" si="2"/>
        <v>-0.95996000000000004</v>
      </c>
      <c r="AN9">
        <f t="shared" si="3"/>
        <v>-0.80996000000000001</v>
      </c>
      <c r="AO9">
        <f t="shared" si="4"/>
        <v>1.1999999999999957</v>
      </c>
      <c r="AP9">
        <f t="shared" si="5"/>
        <v>0.95996000000000004</v>
      </c>
      <c r="AQ9">
        <f t="shared" si="6"/>
        <v>0.80996000000000001</v>
      </c>
      <c r="AR9">
        <f t="shared" si="7"/>
        <v>1.1999999999999957</v>
      </c>
      <c r="AV9">
        <f t="shared" si="8"/>
        <v>0.40545999999999999</v>
      </c>
      <c r="AW9">
        <f t="shared" si="9"/>
        <v>1.1999999999999957</v>
      </c>
      <c r="BA9">
        <f t="shared" si="10"/>
        <v>6.4000000000000059E-4</v>
      </c>
      <c r="BB9">
        <f t="shared" si="11"/>
        <v>1.1999999999999957</v>
      </c>
      <c r="BF9">
        <f t="shared" si="12"/>
        <v>-0.40449999999999997</v>
      </c>
      <c r="BG9">
        <f t="shared" si="13"/>
        <v>1.1999999999999957</v>
      </c>
    </row>
    <row r="10" spans="2:59" x14ac:dyDescent="0.25">
      <c r="B10">
        <f t="shared" si="14"/>
        <v>15.162390716284694</v>
      </c>
      <c r="C10">
        <f t="shared" si="15"/>
        <v>0.90160266987493998</v>
      </c>
      <c r="D10">
        <f t="shared" si="16"/>
        <v>0.89244407700886852</v>
      </c>
      <c r="G10">
        <f t="shared" si="17"/>
        <v>14.865088937534008</v>
      </c>
      <c r="H10">
        <f t="shared" si="18"/>
        <v>0.88392418615190138</v>
      </c>
      <c r="K10">
        <f t="shared" si="19"/>
        <v>14.604652579348411</v>
      </c>
      <c r="L10">
        <f t="shared" si="20"/>
        <v>0.86843783441051947</v>
      </c>
      <c r="N10">
        <f t="shared" si="21"/>
        <v>8.9190533625204065</v>
      </c>
      <c r="O10">
        <f t="shared" si="22"/>
        <v>-0.86321453118974423</v>
      </c>
      <c r="P10">
        <f t="shared" si="23"/>
        <v>0.86321453118974423</v>
      </c>
      <c r="Q10">
        <f t="shared" si="0"/>
        <v>5</v>
      </c>
      <c r="S10">
        <f t="shared" ca="1" si="1"/>
        <v>11.23730307657511</v>
      </c>
      <c r="AM10">
        <f t="shared" si="2"/>
        <v>-0.95807999999999993</v>
      </c>
      <c r="AN10">
        <f t="shared" si="3"/>
        <v>-0.80807999999999991</v>
      </c>
      <c r="AO10">
        <f t="shared" si="4"/>
        <v>1.3500000000000039</v>
      </c>
      <c r="AP10">
        <f t="shared" si="5"/>
        <v>0.95807999999999993</v>
      </c>
      <c r="AQ10">
        <f t="shared" si="6"/>
        <v>0.80807999999999991</v>
      </c>
      <c r="AR10">
        <f t="shared" si="7"/>
        <v>1.3500000000000039</v>
      </c>
      <c r="AV10">
        <f t="shared" si="8"/>
        <v>0.40458</v>
      </c>
      <c r="AW10">
        <f t="shared" si="9"/>
        <v>1.3500000000000039</v>
      </c>
      <c r="BA10">
        <f t="shared" si="10"/>
        <v>7.2000000000000059E-4</v>
      </c>
      <c r="BB10">
        <f t="shared" si="11"/>
        <v>1.3500000000000039</v>
      </c>
      <c r="BF10">
        <f t="shared" si="12"/>
        <v>-0.40349999999999997</v>
      </c>
      <c r="BG10">
        <f t="shared" si="13"/>
        <v>1.3500000000000039</v>
      </c>
    </row>
    <row r="11" spans="2:59" x14ac:dyDescent="0.25">
      <c r="B11">
        <f t="shared" si="14"/>
        <v>14.311391115944506</v>
      </c>
      <c r="C11">
        <f t="shared" si="15"/>
        <v>0.85099960034018807</v>
      </c>
      <c r="D11">
        <f t="shared" si="16"/>
        <v>0.84235503979359416</v>
      </c>
      <c r="G11">
        <f t="shared" si="17"/>
        <v>14.030775603867156</v>
      </c>
      <c r="H11">
        <f t="shared" si="18"/>
        <v>0.83431333366685223</v>
      </c>
      <c r="K11">
        <f t="shared" si="19"/>
        <v>13.784956415287402</v>
      </c>
      <c r="L11">
        <f t="shared" si="20"/>
        <v>0.81969616406100876</v>
      </c>
      <c r="N11">
        <f t="shared" si="21"/>
        <v>8.4184653623202959</v>
      </c>
      <c r="O11">
        <f t="shared" si="22"/>
        <v>-0.869488567458919</v>
      </c>
      <c r="P11">
        <f t="shared" si="23"/>
        <v>0.869488567458919</v>
      </c>
      <c r="Q11">
        <f t="shared" si="0"/>
        <v>5</v>
      </c>
      <c r="S11">
        <f t="shared" ca="1" si="1"/>
        <v>10.606601717798211</v>
      </c>
      <c r="AM11">
        <f t="shared" si="2"/>
        <v>-0.95619999999999994</v>
      </c>
      <c r="AN11">
        <f t="shared" si="3"/>
        <v>-0.80619999999999992</v>
      </c>
      <c r="AO11">
        <f t="shared" si="4"/>
        <v>1.5000000000000033</v>
      </c>
      <c r="AP11">
        <f t="shared" si="5"/>
        <v>0.95619999999999994</v>
      </c>
      <c r="AQ11">
        <f t="shared" si="6"/>
        <v>0.80619999999999992</v>
      </c>
      <c r="AR11">
        <f t="shared" si="7"/>
        <v>1.5000000000000033</v>
      </c>
      <c r="AV11">
        <f t="shared" si="8"/>
        <v>0.4037</v>
      </c>
      <c r="AW11">
        <f t="shared" si="9"/>
        <v>1.5000000000000033</v>
      </c>
      <c r="BA11">
        <f t="shared" si="10"/>
        <v>8.0000000000000069E-4</v>
      </c>
      <c r="BB11">
        <f t="shared" si="11"/>
        <v>1.5000000000000033</v>
      </c>
      <c r="BF11">
        <f t="shared" si="12"/>
        <v>-0.40249999999999997</v>
      </c>
      <c r="BG11">
        <f t="shared" si="13"/>
        <v>1.5000000000000033</v>
      </c>
    </row>
    <row r="12" spans="2:59" x14ac:dyDescent="0.25">
      <c r="B12">
        <f t="shared" si="14"/>
        <v>13.508154453081014</v>
      </c>
      <c r="C12">
        <f t="shared" si="15"/>
        <v>0.80323666286349216</v>
      </c>
      <c r="D12">
        <f t="shared" si="16"/>
        <v>0.79507728421913926</v>
      </c>
      <c r="G12">
        <f t="shared" si="17"/>
        <v>13.243288679491185</v>
      </c>
      <c r="H12">
        <f t="shared" si="18"/>
        <v>0.78748692437597079</v>
      </c>
      <c r="K12">
        <f t="shared" si="19"/>
        <v>13.011266261826497</v>
      </c>
      <c r="L12">
        <f t="shared" si="20"/>
        <v>0.77369015346090464</v>
      </c>
      <c r="N12">
        <f t="shared" si="21"/>
        <v>7.9459732076947125</v>
      </c>
      <c r="O12">
        <f t="shared" si="22"/>
        <v>-0.87541046913022624</v>
      </c>
      <c r="P12">
        <f t="shared" si="23"/>
        <v>0.87541046913022624</v>
      </c>
      <c r="Q12">
        <f t="shared" si="0"/>
        <v>6</v>
      </c>
      <c r="S12">
        <f t="shared" ca="1" si="1"/>
        <v>10.606601717798211</v>
      </c>
      <c r="AM12">
        <f t="shared" si="2"/>
        <v>-0.95431999999999995</v>
      </c>
      <c r="AN12">
        <f t="shared" si="3"/>
        <v>-0.80431999999999992</v>
      </c>
      <c r="AO12">
        <f t="shared" si="4"/>
        <v>1.6500000000000028</v>
      </c>
      <c r="AP12">
        <f t="shared" si="5"/>
        <v>0.95431999999999995</v>
      </c>
      <c r="AQ12">
        <f t="shared" si="6"/>
        <v>0.80431999999999992</v>
      </c>
      <c r="AR12">
        <f t="shared" si="7"/>
        <v>1.6500000000000028</v>
      </c>
      <c r="AV12">
        <f t="shared" si="8"/>
        <v>0.40281999999999996</v>
      </c>
      <c r="AW12">
        <f t="shared" si="9"/>
        <v>1.6500000000000028</v>
      </c>
      <c r="BA12">
        <f t="shared" si="10"/>
        <v>8.8000000000000079E-4</v>
      </c>
      <c r="BB12">
        <f t="shared" si="11"/>
        <v>1.6500000000000028</v>
      </c>
      <c r="BF12">
        <f t="shared" si="12"/>
        <v>-0.40149999999999997</v>
      </c>
      <c r="BG12">
        <f t="shared" si="13"/>
        <v>1.6500000000000028</v>
      </c>
    </row>
    <row r="13" spans="2:59" x14ac:dyDescent="0.25">
      <c r="B13">
        <f t="shared" si="14"/>
        <v>12.749999999999998</v>
      </c>
      <c r="C13">
        <f t="shared" si="15"/>
        <v>0.75815445308101559</v>
      </c>
      <c r="D13">
        <f t="shared" si="16"/>
        <v>0.75045302517116741</v>
      </c>
      <c r="G13">
        <f t="shared" si="17"/>
        <v>12.499999999999995</v>
      </c>
      <c r="H13">
        <f t="shared" si="18"/>
        <v>0.74328867949119015</v>
      </c>
      <c r="K13">
        <f t="shared" si="19"/>
        <v>12.280999999999992</v>
      </c>
      <c r="L13">
        <f t="shared" si="20"/>
        <v>0.73026626182650567</v>
      </c>
      <c r="N13">
        <f t="shared" si="21"/>
        <v>7.4999999999999982</v>
      </c>
      <c r="O13">
        <f t="shared" si="22"/>
        <v>-0.88100000000000001</v>
      </c>
      <c r="P13">
        <f t="shared" si="23"/>
        <v>0.88100000000000001</v>
      </c>
      <c r="Q13">
        <f t="shared" si="0"/>
        <v>6</v>
      </c>
      <c r="S13">
        <f t="shared" ca="1" si="1"/>
        <v>10.011298906275256</v>
      </c>
      <c r="AB13" t="s">
        <v>4</v>
      </c>
      <c r="AC13">
        <f>W7*4/5</f>
        <v>1.65</v>
      </c>
      <c r="AM13">
        <f t="shared" si="2"/>
        <v>-0.95243999999999995</v>
      </c>
      <c r="AN13">
        <f t="shared" si="3"/>
        <v>-0.80243999999999993</v>
      </c>
      <c r="AO13">
        <f t="shared" si="4"/>
        <v>1.8000000000000023</v>
      </c>
      <c r="AP13">
        <f t="shared" si="5"/>
        <v>0.95243999999999995</v>
      </c>
      <c r="AQ13">
        <f t="shared" si="6"/>
        <v>0.80243999999999993</v>
      </c>
      <c r="AR13">
        <f t="shared" si="7"/>
        <v>1.8000000000000023</v>
      </c>
      <c r="AV13">
        <f t="shared" si="8"/>
        <v>0.40193999999999996</v>
      </c>
      <c r="AW13">
        <f t="shared" si="9"/>
        <v>1.8000000000000023</v>
      </c>
      <c r="BA13">
        <f t="shared" si="10"/>
        <v>9.6000000000000089E-4</v>
      </c>
      <c r="BB13">
        <f t="shared" si="11"/>
        <v>1.8000000000000023</v>
      </c>
      <c r="BF13">
        <f t="shared" si="12"/>
        <v>-0.40049999999999997</v>
      </c>
      <c r="BG13">
        <f t="shared" si="13"/>
        <v>1.8000000000000023</v>
      </c>
    </row>
    <row r="14" spans="2:59" x14ac:dyDescent="0.25">
      <c r="B14">
        <f t="shared" si="14"/>
        <v>12.03439748669159</v>
      </c>
      <c r="C14">
        <f t="shared" si="15"/>
        <v>0.71560251330840785</v>
      </c>
      <c r="D14">
        <f t="shared" si="16"/>
        <v>0.70833333333333326</v>
      </c>
      <c r="G14">
        <f t="shared" si="17"/>
        <v>11.798428908521164</v>
      </c>
      <c r="H14">
        <f t="shared" si="18"/>
        <v>0.70157109147883112</v>
      </c>
      <c r="K14">
        <f t="shared" si="19"/>
        <v>11.59172043404387</v>
      </c>
      <c r="L14">
        <f t="shared" si="20"/>
        <v>0.68927956595612194</v>
      </c>
      <c r="N14">
        <f t="shared" si="21"/>
        <v>7.079057345112699</v>
      </c>
      <c r="O14">
        <f t="shared" si="22"/>
        <v>-0.88627581460792082</v>
      </c>
      <c r="P14">
        <f t="shared" si="23"/>
        <v>0.88627581460792082</v>
      </c>
      <c r="Q14">
        <f t="shared" si="0"/>
        <v>7</v>
      </c>
      <c r="S14">
        <f t="shared" ca="1" si="1"/>
        <v>10.011298906275256</v>
      </c>
      <c r="AM14">
        <f t="shared" si="2"/>
        <v>-0.95055999999999996</v>
      </c>
      <c r="AN14">
        <f t="shared" si="3"/>
        <v>-0.80055999999999994</v>
      </c>
      <c r="AO14">
        <f t="shared" si="4"/>
        <v>1.9500000000000017</v>
      </c>
      <c r="AP14">
        <f t="shared" si="5"/>
        <v>0.95055999999999996</v>
      </c>
      <c r="AQ14">
        <f t="shared" si="6"/>
        <v>0.80055999999999994</v>
      </c>
      <c r="AR14">
        <f t="shared" si="7"/>
        <v>1.9500000000000017</v>
      </c>
      <c r="AV14">
        <f t="shared" si="8"/>
        <v>0.40105999999999997</v>
      </c>
      <c r="AW14">
        <f t="shared" si="9"/>
        <v>1.9500000000000017</v>
      </c>
      <c r="BA14">
        <f t="shared" si="10"/>
        <v>1.040000000000001E-3</v>
      </c>
      <c r="BB14">
        <f t="shared" si="11"/>
        <v>1.9500000000000017</v>
      </c>
      <c r="BF14">
        <f t="shared" si="12"/>
        <v>-0.39949999999999997</v>
      </c>
      <c r="BG14">
        <f t="shared" si="13"/>
        <v>1.9500000000000017</v>
      </c>
    </row>
    <row r="15" spans="2:59" x14ac:dyDescent="0.25">
      <c r="B15">
        <f t="shared" si="14"/>
        <v>11.358958656289325</v>
      </c>
      <c r="C15">
        <f t="shared" si="15"/>
        <v>0.67543883040226582</v>
      </c>
      <c r="D15">
        <f t="shared" si="16"/>
        <v>0.66857763814953275</v>
      </c>
      <c r="G15">
        <f t="shared" si="17"/>
        <v>11.136233976754236</v>
      </c>
      <c r="H15">
        <f t="shared" si="18"/>
        <v>0.66219493176692801</v>
      </c>
      <c r="K15">
        <f t="shared" si="19"/>
        <v>10.9411271574815</v>
      </c>
      <c r="L15">
        <f t="shared" si="20"/>
        <v>0.65059327656237009</v>
      </c>
      <c r="N15">
        <f t="shared" si="21"/>
        <v>6.6817403860525424</v>
      </c>
      <c r="O15">
        <f t="shared" si="22"/>
        <v>-0.89125552049480816</v>
      </c>
      <c r="P15">
        <f t="shared" si="23"/>
        <v>0.89125552049480816</v>
      </c>
      <c r="Q15">
        <f t="shared" si="0"/>
        <v>7</v>
      </c>
      <c r="S15">
        <f t="shared" ca="1" si="1"/>
        <v>9.4494078742115466</v>
      </c>
      <c r="X15" t="s">
        <v>2</v>
      </c>
      <c r="AC15">
        <f>AC13/4</f>
        <v>0.41249999999999998</v>
      </c>
      <c r="AH15">
        <f>-AC13/2</f>
        <v>-0.82499999999999996</v>
      </c>
      <c r="AI15">
        <v>0</v>
      </c>
      <c r="AM15">
        <f t="shared" si="2"/>
        <v>-0.94867999999999997</v>
      </c>
      <c r="AN15">
        <f t="shared" si="3"/>
        <v>-0.79867999999999995</v>
      </c>
      <c r="AO15">
        <f t="shared" si="4"/>
        <v>2.1000000000000014</v>
      </c>
      <c r="AP15">
        <f t="shared" si="5"/>
        <v>0.94867999999999997</v>
      </c>
      <c r="AQ15">
        <f t="shared" si="6"/>
        <v>0.79867999999999995</v>
      </c>
      <c r="AR15">
        <f t="shared" si="7"/>
        <v>2.1000000000000014</v>
      </c>
      <c r="AV15">
        <f t="shared" si="8"/>
        <v>0.40017999999999998</v>
      </c>
      <c r="AW15">
        <f t="shared" si="9"/>
        <v>2.1000000000000014</v>
      </c>
      <c r="BA15">
        <f t="shared" si="10"/>
        <v>1.120000000000001E-3</v>
      </c>
      <c r="BB15">
        <f t="shared" si="11"/>
        <v>2.1000000000000014</v>
      </c>
      <c r="BF15">
        <f t="shared" si="12"/>
        <v>-0.39849999999999997</v>
      </c>
      <c r="BG15">
        <f t="shared" si="13"/>
        <v>2.1000000000000014</v>
      </c>
    </row>
    <row r="16" spans="2:59" x14ac:dyDescent="0.25">
      <c r="B16">
        <f t="shared" si="14"/>
        <v>10.721429294484858</v>
      </c>
      <c r="C16">
        <f t="shared" si="15"/>
        <v>0.63752936180446618</v>
      </c>
      <c r="D16">
        <f t="shared" si="16"/>
        <v>0.6310532586827402</v>
      </c>
      <c r="G16">
        <f t="shared" si="17"/>
        <v>10.511205190671426</v>
      </c>
      <c r="H16">
        <f t="shared" si="18"/>
        <v>0.62502878608280987</v>
      </c>
      <c r="K16">
        <f t="shared" si="19"/>
        <v>10.327048875730862</v>
      </c>
      <c r="L16">
        <f t="shared" si="20"/>
        <v>0.61407828175063806</v>
      </c>
      <c r="N16">
        <f t="shared" si="21"/>
        <v>6.3067231144028568</v>
      </c>
      <c r="O16">
        <f t="shared" si="22"/>
        <v>-0.89595573696615083</v>
      </c>
      <c r="P16">
        <f t="shared" si="23"/>
        <v>0.89595573696615083</v>
      </c>
      <c r="Q16">
        <f t="shared" si="0"/>
        <v>8</v>
      </c>
      <c r="S16">
        <f t="shared" ca="1" si="1"/>
        <v>9.4494078742115466</v>
      </c>
      <c r="AH16">
        <f>-AJ3/2</f>
        <v>-0.63700000000000001</v>
      </c>
      <c r="AI16">
        <v>15</v>
      </c>
      <c r="AM16">
        <f t="shared" si="2"/>
        <v>-0.94679999999999997</v>
      </c>
      <c r="AN16">
        <f t="shared" si="3"/>
        <v>-0.79679999999999995</v>
      </c>
      <c r="AO16">
        <f t="shared" si="4"/>
        <v>2.2500000000000009</v>
      </c>
      <c r="AP16">
        <f t="shared" si="5"/>
        <v>0.94679999999999997</v>
      </c>
      <c r="AQ16">
        <f t="shared" si="6"/>
        <v>0.79679999999999995</v>
      </c>
      <c r="AR16">
        <f t="shared" si="7"/>
        <v>2.2500000000000009</v>
      </c>
      <c r="AV16">
        <f t="shared" si="8"/>
        <v>0.39929999999999999</v>
      </c>
      <c r="AW16">
        <f t="shared" si="9"/>
        <v>2.2500000000000009</v>
      </c>
      <c r="BA16">
        <f t="shared" si="10"/>
        <v>1.200000000000001E-3</v>
      </c>
      <c r="BB16">
        <f t="shared" si="11"/>
        <v>2.2500000000000009</v>
      </c>
      <c r="BF16">
        <f t="shared" si="12"/>
        <v>-0.39749999999999996</v>
      </c>
      <c r="BG16">
        <f t="shared" si="13"/>
        <v>2.2500000000000009</v>
      </c>
    </row>
    <row r="17" spans="2:59" x14ac:dyDescent="0.25">
      <c r="B17">
        <f t="shared" ref="B17:B25" si="26">B16/2^(1/12)</f>
        <v>10.119681706297269</v>
      </c>
      <c r="C17">
        <f t="shared" si="15"/>
        <v>0.60174758818758889</v>
      </c>
      <c r="G17">
        <f t="shared" si="17"/>
        <v>9.9212565748012409</v>
      </c>
      <c r="H17">
        <f t="shared" si="18"/>
        <v>0.58994861587018477</v>
      </c>
      <c r="K17">
        <f t="shared" si="19"/>
        <v>9.7474361596107215</v>
      </c>
      <c r="L17">
        <f t="shared" si="20"/>
        <v>0.57961271612014009</v>
      </c>
      <c r="N17">
        <f t="shared" si="21"/>
        <v>5.9527539448807456</v>
      </c>
      <c r="O17">
        <f t="shared" si="22"/>
        <v>-0.90039215055749466</v>
      </c>
      <c r="P17">
        <f t="shared" si="23"/>
        <v>0.90039215055749466</v>
      </c>
      <c r="Q17">
        <f t="shared" si="0"/>
        <v>8</v>
      </c>
      <c r="S17">
        <f t="shared" ca="1" si="1"/>
        <v>8.9190533625204065</v>
      </c>
      <c r="AD17">
        <f>AC13</f>
        <v>1.65</v>
      </c>
      <c r="AM17">
        <f t="shared" si="2"/>
        <v>-0.94491999999999998</v>
      </c>
      <c r="AN17">
        <f t="shared" si="3"/>
        <v>-0.79491999999999996</v>
      </c>
      <c r="AO17">
        <f t="shared" si="4"/>
        <v>2.4000000000000004</v>
      </c>
      <c r="AP17">
        <f t="shared" si="5"/>
        <v>0.94491999999999998</v>
      </c>
      <c r="AQ17">
        <f t="shared" si="6"/>
        <v>0.79491999999999996</v>
      </c>
      <c r="AR17">
        <f t="shared" si="7"/>
        <v>2.4000000000000004</v>
      </c>
      <c r="AV17">
        <f t="shared" si="8"/>
        <v>0.39842</v>
      </c>
      <c r="AW17">
        <f t="shared" si="9"/>
        <v>2.4000000000000004</v>
      </c>
      <c r="BA17">
        <f t="shared" si="10"/>
        <v>1.2800000000000012E-3</v>
      </c>
      <c r="BB17">
        <f t="shared" si="11"/>
        <v>2.4000000000000004</v>
      </c>
      <c r="BF17">
        <f t="shared" si="12"/>
        <v>-0.39649999999999996</v>
      </c>
      <c r="BG17">
        <f t="shared" si="13"/>
        <v>2.4000000000000004</v>
      </c>
    </row>
    <row r="18" spans="2:59" x14ac:dyDescent="0.25">
      <c r="B18">
        <f t="shared" si="26"/>
        <v>9.5517076150888425</v>
      </c>
      <c r="C18">
        <f t="shared" si="15"/>
        <v>0.56797409120842701</v>
      </c>
      <c r="G18">
        <f t="shared" si="17"/>
        <v>9.3644192304792533</v>
      </c>
      <c r="H18">
        <f t="shared" si="18"/>
        <v>0.55683734432198762</v>
      </c>
      <c r="K18">
        <f t="shared" si="19"/>
        <v>9.2003546055612553</v>
      </c>
      <c r="L18">
        <f t="shared" si="20"/>
        <v>0.54708155404946623</v>
      </c>
      <c r="N18">
        <f t="shared" si="21"/>
        <v>5.618651538287553</v>
      </c>
      <c r="O18">
        <f t="shared" si="22"/>
        <v>-0.90457956738679601</v>
      </c>
      <c r="P18">
        <f t="shared" si="23"/>
        <v>0.90457956738679601</v>
      </c>
      <c r="Q18">
        <f t="shared" si="0"/>
        <v>9</v>
      </c>
      <c r="S18">
        <f t="shared" ca="1" si="1"/>
        <v>8.9190533625204065</v>
      </c>
      <c r="AD18">
        <f>AD17-AC$15</f>
        <v>1.2374999999999998</v>
      </c>
      <c r="AM18">
        <f t="shared" si="2"/>
        <v>-0.94303999999999999</v>
      </c>
      <c r="AN18">
        <f t="shared" si="3"/>
        <v>-0.79303999999999997</v>
      </c>
      <c r="AO18">
        <f t="shared" si="4"/>
        <v>2.5499999999999998</v>
      </c>
      <c r="AP18">
        <f t="shared" si="5"/>
        <v>0.94303999999999999</v>
      </c>
      <c r="AQ18">
        <f t="shared" si="6"/>
        <v>0.79303999999999997</v>
      </c>
      <c r="AR18">
        <f t="shared" si="7"/>
        <v>2.5499999999999998</v>
      </c>
      <c r="AV18">
        <f t="shared" si="8"/>
        <v>0.39754</v>
      </c>
      <c r="AW18">
        <f t="shared" si="9"/>
        <v>2.5499999999999998</v>
      </c>
      <c r="BA18">
        <f t="shared" si="10"/>
        <v>1.3600000000000012E-3</v>
      </c>
      <c r="BB18">
        <f t="shared" si="11"/>
        <v>2.5499999999999998</v>
      </c>
      <c r="BF18">
        <f t="shared" si="12"/>
        <v>-0.39549999999999996</v>
      </c>
      <c r="BG18">
        <f t="shared" si="13"/>
        <v>2.5499999999999998</v>
      </c>
    </row>
    <row r="19" spans="2:59" x14ac:dyDescent="0.25">
      <c r="B19">
        <f t="shared" si="26"/>
        <v>9.0156114601284791</v>
      </c>
      <c r="C19">
        <f t="shared" si="15"/>
        <v>0.53609615496036334</v>
      </c>
      <c r="G19">
        <f t="shared" si="17"/>
        <v>8.8388347648318373</v>
      </c>
      <c r="H19">
        <f t="shared" si="18"/>
        <v>0.52558446564741601</v>
      </c>
      <c r="K19">
        <f t="shared" si="19"/>
        <v>8.6839783797519825</v>
      </c>
      <c r="L19">
        <f t="shared" si="20"/>
        <v>0.51637622580927278</v>
      </c>
      <c r="N19">
        <f t="shared" si="21"/>
        <v>5.303300858899104</v>
      </c>
      <c r="O19">
        <f t="shared" si="22"/>
        <v>-0.90853196256846458</v>
      </c>
      <c r="P19">
        <f t="shared" si="23"/>
        <v>0.90853196256846458</v>
      </c>
      <c r="Q19">
        <f t="shared" si="0"/>
        <v>9</v>
      </c>
      <c r="S19">
        <f t="shared" ca="1" si="1"/>
        <v>8.4184653623202959</v>
      </c>
      <c r="AD19">
        <f t="shared" ref="AD19:AD20" si="27">AD18-AC$15</f>
        <v>0.82499999999999984</v>
      </c>
      <c r="AM19">
        <f t="shared" si="2"/>
        <v>-0.94116</v>
      </c>
      <c r="AN19">
        <f t="shared" si="3"/>
        <v>-0.79115999999999997</v>
      </c>
      <c r="AO19">
        <f t="shared" si="4"/>
        <v>2.6999999999999993</v>
      </c>
      <c r="AP19">
        <f t="shared" si="5"/>
        <v>0.94116</v>
      </c>
      <c r="AQ19">
        <f t="shared" si="6"/>
        <v>0.79115999999999997</v>
      </c>
      <c r="AR19">
        <f t="shared" si="7"/>
        <v>2.6999999999999993</v>
      </c>
      <c r="AV19">
        <f t="shared" si="8"/>
        <v>0.39666000000000001</v>
      </c>
      <c r="AW19">
        <f t="shared" si="9"/>
        <v>2.6999999999999993</v>
      </c>
      <c r="BA19">
        <f t="shared" si="10"/>
        <v>1.4400000000000012E-3</v>
      </c>
      <c r="BB19">
        <f t="shared" si="11"/>
        <v>2.6999999999999993</v>
      </c>
      <c r="BF19">
        <f t="shared" si="12"/>
        <v>-0.39449999999999996</v>
      </c>
      <c r="BG19">
        <f t="shared" si="13"/>
        <v>2.6999999999999993</v>
      </c>
    </row>
    <row r="20" spans="2:59" x14ac:dyDescent="0.25">
      <c r="B20">
        <f t="shared" si="26"/>
        <v>8.5096040703339675</v>
      </c>
      <c r="C20">
        <f t="shared" si="15"/>
        <v>0.50600738979451165</v>
      </c>
      <c r="G20">
        <f t="shared" si="17"/>
        <v>8.3427490885627087</v>
      </c>
      <c r="H20">
        <f t="shared" si="18"/>
        <v>0.49608567626912858</v>
      </c>
      <c r="K20">
        <f t="shared" si="19"/>
        <v>8.1965841245310891</v>
      </c>
      <c r="L20">
        <f t="shared" si="20"/>
        <v>0.48739425522089341</v>
      </c>
      <c r="N20">
        <f t="shared" si="21"/>
        <v>5.0056494531376261</v>
      </c>
      <c r="O20">
        <f t="shared" si="22"/>
        <v>-0.91226252685400844</v>
      </c>
      <c r="P20">
        <f t="shared" si="23"/>
        <v>0.91226252685400844</v>
      </c>
      <c r="Q20">
        <f t="shared" si="0"/>
        <v>10</v>
      </c>
      <c r="S20">
        <f t="shared" ca="1" si="1"/>
        <v>8.4184653623202959</v>
      </c>
      <c r="AD20">
        <f t="shared" si="27"/>
        <v>0.41249999999999987</v>
      </c>
      <c r="AI20">
        <f>AI16/(AH16-AH15)</f>
        <v>79.787234042553209</v>
      </c>
      <c r="AM20">
        <f t="shared" si="2"/>
        <v>-0.93928</v>
      </c>
      <c r="AN20">
        <f t="shared" si="3"/>
        <v>-0.78927999999999998</v>
      </c>
      <c r="AO20">
        <f t="shared" si="4"/>
        <v>2.8499999999999988</v>
      </c>
      <c r="AP20">
        <f t="shared" si="5"/>
        <v>0.93928</v>
      </c>
      <c r="AQ20">
        <f t="shared" si="6"/>
        <v>0.78927999999999998</v>
      </c>
      <c r="AR20">
        <f t="shared" si="7"/>
        <v>2.8499999999999988</v>
      </c>
      <c r="AV20">
        <f t="shared" si="8"/>
        <v>0.39577999999999997</v>
      </c>
      <c r="AW20">
        <f t="shared" si="9"/>
        <v>2.8499999999999988</v>
      </c>
      <c r="BA20">
        <f t="shared" si="10"/>
        <v>1.5200000000000014E-3</v>
      </c>
      <c r="BB20">
        <f t="shared" si="11"/>
        <v>2.8499999999999988</v>
      </c>
      <c r="BF20">
        <f t="shared" si="12"/>
        <v>-0.39349999999999996</v>
      </c>
      <c r="BG20">
        <f t="shared" si="13"/>
        <v>2.8499999999999988</v>
      </c>
    </row>
    <row r="21" spans="2:59" x14ac:dyDescent="0.25">
      <c r="B21">
        <f t="shared" si="26"/>
        <v>8.0319966930798152</v>
      </c>
      <c r="C21">
        <f t="shared" si="15"/>
        <v>0.47760737725415225</v>
      </c>
      <c r="G21">
        <f t="shared" si="17"/>
        <v>7.8745065618429511</v>
      </c>
      <c r="H21">
        <f t="shared" si="18"/>
        <v>0.46824252671975763</v>
      </c>
      <c r="K21">
        <f t="shared" si="19"/>
        <v>7.7365452068794616</v>
      </c>
      <c r="L21">
        <f t="shared" si="20"/>
        <v>0.46003891765162752</v>
      </c>
      <c r="N21">
        <f t="shared" si="21"/>
        <v>4.7247039371057715</v>
      </c>
      <c r="O21">
        <f t="shared" si="22"/>
        <v>-0.91578371065494102</v>
      </c>
      <c r="P21">
        <f t="shared" si="23"/>
        <v>0.91578371065494102</v>
      </c>
      <c r="Q21">
        <f t="shared" si="0"/>
        <v>10</v>
      </c>
      <c r="S21">
        <f t="shared" ca="1" si="1"/>
        <v>7.9459732076947125</v>
      </c>
      <c r="AM21">
        <f t="shared" si="2"/>
        <v>-0.93740000000000001</v>
      </c>
      <c r="AN21">
        <f t="shared" si="3"/>
        <v>-0.78739999999999999</v>
      </c>
      <c r="AO21">
        <f t="shared" si="4"/>
        <v>2.9999999999999978</v>
      </c>
      <c r="AP21">
        <f t="shared" si="5"/>
        <v>0.93740000000000001</v>
      </c>
      <c r="AQ21">
        <f t="shared" si="6"/>
        <v>0.78739999999999999</v>
      </c>
      <c r="AR21">
        <f t="shared" si="7"/>
        <v>2.9999999999999978</v>
      </c>
      <c r="AV21">
        <f t="shared" si="8"/>
        <v>0.39489999999999997</v>
      </c>
      <c r="AW21">
        <f t="shared" si="9"/>
        <v>2.9999999999999978</v>
      </c>
      <c r="BA21">
        <f t="shared" si="10"/>
        <v>1.6000000000000014E-3</v>
      </c>
      <c r="BB21">
        <f t="shared" si="11"/>
        <v>2.9999999999999978</v>
      </c>
      <c r="BF21">
        <f t="shared" si="12"/>
        <v>-0.39249999999999996</v>
      </c>
      <c r="BG21">
        <f t="shared" si="13"/>
        <v>2.9999999999999978</v>
      </c>
    </row>
    <row r="22" spans="2:59" x14ac:dyDescent="0.25">
      <c r="B22">
        <f t="shared" si="26"/>
        <v>7.5811953581423452</v>
      </c>
      <c r="C22">
        <f t="shared" si="15"/>
        <v>0.45080133493746999</v>
      </c>
      <c r="G22">
        <f t="shared" si="17"/>
        <v>7.4325444687670004</v>
      </c>
      <c r="H22">
        <f t="shared" si="18"/>
        <v>0.44196209307595069</v>
      </c>
      <c r="K22">
        <f t="shared" si="19"/>
        <v>7.3023262896742018</v>
      </c>
      <c r="L22">
        <f t="shared" si="20"/>
        <v>0.43421891720525974</v>
      </c>
      <c r="N22">
        <f t="shared" si="21"/>
        <v>4.4595266812602015</v>
      </c>
      <c r="O22">
        <f t="shared" si="22"/>
        <v>-0.9191072655948721</v>
      </c>
      <c r="P22">
        <f t="shared" si="23"/>
        <v>0.9191072655948721</v>
      </c>
      <c r="Q22">
        <f t="shared" si="0"/>
        <v>11</v>
      </c>
      <c r="S22">
        <f t="shared" ca="1" si="1"/>
        <v>7.9459732076947125</v>
      </c>
      <c r="AM22">
        <f t="shared" si="2"/>
        <v>-0.93552000000000002</v>
      </c>
      <c r="AN22">
        <f t="shared" si="3"/>
        <v>-0.78552</v>
      </c>
      <c r="AO22">
        <f t="shared" si="4"/>
        <v>3.1499999999999972</v>
      </c>
      <c r="AP22">
        <f t="shared" si="5"/>
        <v>0.93552000000000002</v>
      </c>
      <c r="AQ22">
        <f t="shared" si="6"/>
        <v>0.78552</v>
      </c>
      <c r="AR22">
        <f t="shared" si="7"/>
        <v>3.1499999999999972</v>
      </c>
      <c r="AV22">
        <f t="shared" si="8"/>
        <v>0.39401999999999998</v>
      </c>
      <c r="AW22">
        <f t="shared" si="9"/>
        <v>3.1499999999999972</v>
      </c>
      <c r="BA22">
        <f t="shared" si="10"/>
        <v>1.6800000000000016E-3</v>
      </c>
      <c r="BB22">
        <f t="shared" si="11"/>
        <v>3.1499999999999972</v>
      </c>
      <c r="BF22">
        <f t="shared" si="12"/>
        <v>-0.39149999999999996</v>
      </c>
      <c r="BG22">
        <f t="shared" si="13"/>
        <v>3.1499999999999972</v>
      </c>
    </row>
    <row r="23" spans="2:59" x14ac:dyDescent="0.25">
      <c r="B23">
        <f t="shared" si="26"/>
        <v>7.1556955579722512</v>
      </c>
      <c r="C23">
        <f t="shared" si="15"/>
        <v>0.42549980017009403</v>
      </c>
      <c r="G23">
        <f t="shared" si="17"/>
        <v>7.0153878019335751</v>
      </c>
      <c r="H23">
        <f t="shared" si="18"/>
        <v>0.41715666683342523</v>
      </c>
      <c r="K23">
        <f t="shared" si="19"/>
        <v>6.8924782076436983</v>
      </c>
      <c r="L23">
        <f t="shared" si="20"/>
        <v>0.40984808203050349</v>
      </c>
      <c r="N23">
        <f t="shared" si="21"/>
        <v>4.2092326811601462</v>
      </c>
      <c r="O23">
        <f t="shared" si="22"/>
        <v>-0.92224428372945944</v>
      </c>
      <c r="P23">
        <f t="shared" si="23"/>
        <v>0.92224428372945944</v>
      </c>
      <c r="Q23">
        <f t="shared" si="0"/>
        <v>11</v>
      </c>
      <c r="S23">
        <f t="shared" ca="1" si="1"/>
        <v>7.4999999999999982</v>
      </c>
      <c r="AM23">
        <f t="shared" si="2"/>
        <v>-0.93364000000000003</v>
      </c>
      <c r="AN23">
        <f t="shared" si="3"/>
        <v>-0.78364</v>
      </c>
      <c r="AO23">
        <f t="shared" si="4"/>
        <v>3.2999999999999967</v>
      </c>
      <c r="AP23">
        <f t="shared" si="5"/>
        <v>0.93364000000000003</v>
      </c>
      <c r="AQ23">
        <f t="shared" si="6"/>
        <v>0.78364</v>
      </c>
      <c r="AR23">
        <f t="shared" si="7"/>
        <v>3.2999999999999967</v>
      </c>
      <c r="AV23">
        <f t="shared" si="8"/>
        <v>0.39313999999999999</v>
      </c>
      <c r="AW23">
        <f t="shared" si="9"/>
        <v>3.2999999999999967</v>
      </c>
      <c r="BA23">
        <f t="shared" si="10"/>
        <v>1.7600000000000016E-3</v>
      </c>
      <c r="BB23">
        <f t="shared" si="11"/>
        <v>3.2999999999999967</v>
      </c>
      <c r="BF23">
        <f t="shared" si="12"/>
        <v>-0.39049999999999996</v>
      </c>
      <c r="BG23">
        <f t="shared" si="13"/>
        <v>3.2999999999999967</v>
      </c>
    </row>
    <row r="24" spans="2:59" x14ac:dyDescent="0.25">
      <c r="B24">
        <f t="shared" si="26"/>
        <v>6.7540772265405051</v>
      </c>
      <c r="C24">
        <f t="shared" si="15"/>
        <v>0.40161833143174608</v>
      </c>
      <c r="G24">
        <f t="shared" si="17"/>
        <v>6.6216443397455897</v>
      </c>
      <c r="H24">
        <f t="shared" si="18"/>
        <v>0.39374346218798539</v>
      </c>
      <c r="K24">
        <f t="shared" si="19"/>
        <v>6.505633130913246</v>
      </c>
      <c r="L24">
        <f t="shared" si="20"/>
        <v>0.38684507673045232</v>
      </c>
      <c r="N24">
        <f t="shared" si="21"/>
        <v>3.9729866038473545</v>
      </c>
      <c r="O24">
        <f t="shared" si="22"/>
        <v>-0.92520523456511317</v>
      </c>
      <c r="P24">
        <f t="shared" si="23"/>
        <v>0.92520523456511317</v>
      </c>
      <c r="Q24">
        <f t="shared" si="0"/>
        <v>12</v>
      </c>
      <c r="S24">
        <f t="shared" ca="1" si="1"/>
        <v>7.4999999999999982</v>
      </c>
      <c r="AM24">
        <f t="shared" si="2"/>
        <v>-0.93176000000000003</v>
      </c>
      <c r="AN24">
        <f t="shared" si="3"/>
        <v>-0.78176000000000001</v>
      </c>
      <c r="AO24">
        <f t="shared" si="4"/>
        <v>3.4499999999999962</v>
      </c>
      <c r="AP24">
        <f t="shared" si="5"/>
        <v>0.93176000000000003</v>
      </c>
      <c r="AQ24">
        <f t="shared" si="6"/>
        <v>0.78176000000000001</v>
      </c>
      <c r="AR24">
        <f t="shared" si="7"/>
        <v>3.4499999999999962</v>
      </c>
      <c r="AV24">
        <f t="shared" si="8"/>
        <v>0.39226</v>
      </c>
      <c r="AW24">
        <f t="shared" si="9"/>
        <v>3.4499999999999962</v>
      </c>
      <c r="BA24">
        <f t="shared" si="10"/>
        <v>1.8400000000000016E-3</v>
      </c>
      <c r="BB24">
        <f t="shared" si="11"/>
        <v>3.4499999999999962</v>
      </c>
      <c r="BF24">
        <f t="shared" si="12"/>
        <v>-0.38949999999999996</v>
      </c>
      <c r="BG24">
        <f t="shared" si="13"/>
        <v>3.4499999999999962</v>
      </c>
    </row>
    <row r="25" spans="2:59" x14ac:dyDescent="0.25">
      <c r="B25">
        <f t="shared" si="26"/>
        <v>6.3749999999999973</v>
      </c>
      <c r="C25">
        <f t="shared" si="15"/>
        <v>0.37907722654050779</v>
      </c>
      <c r="G25">
        <f t="shared" si="17"/>
        <v>6.2499999999999947</v>
      </c>
      <c r="H25">
        <f t="shared" si="18"/>
        <v>0.37164433974559508</v>
      </c>
      <c r="K25">
        <f t="shared" si="19"/>
        <v>6.1404999999999932</v>
      </c>
      <c r="L25">
        <f t="shared" si="20"/>
        <v>0.36513313091325283</v>
      </c>
      <c r="N25">
        <f t="shared" si="21"/>
        <v>3.7499999999999973</v>
      </c>
      <c r="O25">
        <f t="shared" si="22"/>
        <v>-0.92800000000000005</v>
      </c>
      <c r="P25">
        <f t="shared" si="23"/>
        <v>0.92800000000000005</v>
      </c>
      <c r="Q25">
        <f t="shared" si="0"/>
        <v>12</v>
      </c>
      <c r="S25">
        <f t="shared" ca="1" si="1"/>
        <v>7.079057345112699</v>
      </c>
      <c r="AM25">
        <f t="shared" si="2"/>
        <v>-0.92988000000000004</v>
      </c>
      <c r="AN25">
        <f t="shared" si="3"/>
        <v>-0.77988000000000002</v>
      </c>
      <c r="AO25">
        <f t="shared" si="4"/>
        <v>3.5999999999999956</v>
      </c>
      <c r="AP25">
        <f t="shared" si="5"/>
        <v>0.92988000000000004</v>
      </c>
      <c r="AQ25">
        <f t="shared" si="6"/>
        <v>0.77988000000000002</v>
      </c>
      <c r="AR25">
        <f t="shared" si="7"/>
        <v>3.5999999999999956</v>
      </c>
      <c r="AV25">
        <f t="shared" si="8"/>
        <v>0.39138000000000001</v>
      </c>
      <c r="AW25">
        <f t="shared" si="9"/>
        <v>3.5999999999999956</v>
      </c>
      <c r="BA25">
        <f t="shared" si="10"/>
        <v>1.9200000000000018E-3</v>
      </c>
      <c r="BB25">
        <f t="shared" si="11"/>
        <v>3.5999999999999956</v>
      </c>
      <c r="BF25">
        <f t="shared" si="12"/>
        <v>-0.38849999999999996</v>
      </c>
      <c r="BG25">
        <f t="shared" si="13"/>
        <v>3.5999999999999956</v>
      </c>
    </row>
    <row r="26" spans="2:59" x14ac:dyDescent="0.25">
      <c r="P26">
        <f t="shared" si="23"/>
        <v>0.97499999999999998</v>
      </c>
      <c r="Q26">
        <f t="shared" si="0"/>
        <v>13</v>
      </c>
      <c r="S26">
        <f t="shared" ca="1" si="1"/>
        <v>7.079057345112699</v>
      </c>
      <c r="AM26">
        <f t="shared" si="2"/>
        <v>-0.92800000000000005</v>
      </c>
      <c r="AN26">
        <f t="shared" si="3"/>
        <v>-0.77800000000000002</v>
      </c>
      <c r="AO26">
        <f t="shared" si="4"/>
        <v>3.7499999999999951</v>
      </c>
      <c r="AP26">
        <f t="shared" si="5"/>
        <v>0.92800000000000005</v>
      </c>
      <c r="AQ26">
        <f t="shared" si="6"/>
        <v>0.77800000000000002</v>
      </c>
      <c r="AR26">
        <f t="shared" si="7"/>
        <v>3.7499999999999951</v>
      </c>
      <c r="AV26">
        <f t="shared" si="8"/>
        <v>0.39049999999999996</v>
      </c>
      <c r="AW26">
        <f t="shared" si="9"/>
        <v>3.7499999999999951</v>
      </c>
      <c r="BA26">
        <f t="shared" si="10"/>
        <v>2.0000000000000018E-3</v>
      </c>
      <c r="BB26">
        <f t="shared" si="11"/>
        <v>3.7499999999999951</v>
      </c>
      <c r="BF26">
        <f t="shared" si="12"/>
        <v>-0.38749999999999996</v>
      </c>
      <c r="BG26">
        <f t="shared" si="13"/>
        <v>3.7499999999999951</v>
      </c>
    </row>
    <row r="27" spans="2:59" x14ac:dyDescent="0.25">
      <c r="P27">
        <f t="shared" si="23"/>
        <v>0.97499999999999998</v>
      </c>
      <c r="Q27">
        <f t="shared" si="0"/>
        <v>13</v>
      </c>
      <c r="S27">
        <f t="shared" ca="1" si="1"/>
        <v>6.6817403860525424</v>
      </c>
      <c r="AM27">
        <f t="shared" si="2"/>
        <v>-0.92611999999999994</v>
      </c>
      <c r="AN27">
        <f t="shared" si="3"/>
        <v>-0.77611999999999992</v>
      </c>
      <c r="AO27">
        <f t="shared" si="4"/>
        <v>3.9000000000000035</v>
      </c>
      <c r="AP27">
        <f t="shared" si="5"/>
        <v>0.92611999999999994</v>
      </c>
      <c r="AQ27">
        <f t="shared" si="6"/>
        <v>0.77611999999999992</v>
      </c>
      <c r="AR27">
        <f t="shared" si="7"/>
        <v>3.9000000000000035</v>
      </c>
      <c r="AV27">
        <f t="shared" si="8"/>
        <v>0.38961999999999997</v>
      </c>
      <c r="AW27">
        <f t="shared" si="9"/>
        <v>3.9000000000000035</v>
      </c>
      <c r="BA27">
        <f t="shared" si="10"/>
        <v>2.080000000000002E-3</v>
      </c>
      <c r="BB27">
        <f t="shared" si="11"/>
        <v>3.9000000000000035</v>
      </c>
      <c r="BF27">
        <f t="shared" si="12"/>
        <v>-0.38649999999999995</v>
      </c>
      <c r="BG27">
        <f t="shared" si="13"/>
        <v>3.9000000000000035</v>
      </c>
    </row>
    <row r="28" spans="2:59" x14ac:dyDescent="0.25">
      <c r="P28">
        <f t="shared" si="23"/>
        <v>0.97499999999999998</v>
      </c>
      <c r="Q28">
        <f t="shared" si="0"/>
        <v>14</v>
      </c>
      <c r="S28">
        <f t="shared" ca="1" si="1"/>
        <v>6.6817403860525424</v>
      </c>
      <c r="AM28">
        <f t="shared" si="2"/>
        <v>-0.92423999999999995</v>
      </c>
      <c r="AN28">
        <f t="shared" si="3"/>
        <v>-0.77423999999999993</v>
      </c>
      <c r="AO28">
        <f t="shared" si="4"/>
        <v>4.0500000000000034</v>
      </c>
      <c r="AP28">
        <f t="shared" si="5"/>
        <v>0.92423999999999995</v>
      </c>
      <c r="AQ28">
        <f t="shared" si="6"/>
        <v>0.77423999999999993</v>
      </c>
      <c r="AR28">
        <f t="shared" si="7"/>
        <v>4.0500000000000034</v>
      </c>
      <c r="AV28">
        <f t="shared" si="8"/>
        <v>0.38873999999999997</v>
      </c>
      <c r="AW28">
        <f t="shared" si="9"/>
        <v>4.0500000000000034</v>
      </c>
      <c r="BA28">
        <f t="shared" si="10"/>
        <v>2.1600000000000018E-3</v>
      </c>
      <c r="BB28">
        <f t="shared" si="11"/>
        <v>4.0500000000000034</v>
      </c>
      <c r="BF28">
        <f t="shared" si="12"/>
        <v>-0.38550000000000001</v>
      </c>
      <c r="BG28">
        <f t="shared" si="13"/>
        <v>4.0500000000000034</v>
      </c>
    </row>
    <row r="29" spans="2:59" x14ac:dyDescent="0.25">
      <c r="P29">
        <f t="shared" si="23"/>
        <v>0.97499999999999998</v>
      </c>
      <c r="Q29">
        <f t="shared" si="0"/>
        <v>14</v>
      </c>
      <c r="S29">
        <f t="shared" ca="1" si="1"/>
        <v>6.3067231144028568</v>
      </c>
      <c r="AM29">
        <f t="shared" si="2"/>
        <v>-0.92235999999999996</v>
      </c>
      <c r="AN29">
        <f t="shared" si="3"/>
        <v>-0.77235999999999994</v>
      </c>
      <c r="AO29">
        <f t="shared" si="4"/>
        <v>4.2000000000000028</v>
      </c>
      <c r="AP29">
        <f t="shared" si="5"/>
        <v>0.92235999999999996</v>
      </c>
      <c r="AQ29">
        <f t="shared" si="6"/>
        <v>0.77235999999999994</v>
      </c>
      <c r="AR29">
        <f t="shared" si="7"/>
        <v>4.2000000000000028</v>
      </c>
      <c r="AV29">
        <f t="shared" si="8"/>
        <v>0.38785999999999998</v>
      </c>
      <c r="AW29">
        <f t="shared" si="9"/>
        <v>4.2000000000000028</v>
      </c>
      <c r="BA29">
        <f t="shared" si="10"/>
        <v>2.240000000000002E-3</v>
      </c>
      <c r="BB29">
        <f t="shared" si="11"/>
        <v>4.2000000000000028</v>
      </c>
      <c r="BF29">
        <f t="shared" si="12"/>
        <v>-0.38450000000000001</v>
      </c>
      <c r="BG29">
        <f t="shared" si="13"/>
        <v>4.2000000000000028</v>
      </c>
    </row>
    <row r="30" spans="2:59" x14ac:dyDescent="0.25">
      <c r="P30">
        <f t="shared" si="23"/>
        <v>0.97499999999999998</v>
      </c>
      <c r="Q30">
        <f t="shared" si="0"/>
        <v>15</v>
      </c>
      <c r="S30">
        <f t="shared" ca="1" si="1"/>
        <v>6.3067231144028568</v>
      </c>
      <c r="AM30">
        <f t="shared" si="2"/>
        <v>-0.92047999999999996</v>
      </c>
      <c r="AN30">
        <f t="shared" si="3"/>
        <v>-0.77047999999999994</v>
      </c>
      <c r="AO30">
        <f t="shared" si="4"/>
        <v>4.3500000000000023</v>
      </c>
      <c r="AP30">
        <f t="shared" si="5"/>
        <v>0.92047999999999996</v>
      </c>
      <c r="AQ30">
        <f t="shared" si="6"/>
        <v>0.77047999999999994</v>
      </c>
      <c r="AR30">
        <f t="shared" si="7"/>
        <v>4.3500000000000023</v>
      </c>
      <c r="AV30">
        <f t="shared" si="8"/>
        <v>0.38697999999999999</v>
      </c>
      <c r="AW30">
        <f t="shared" si="9"/>
        <v>4.3500000000000023</v>
      </c>
      <c r="BA30">
        <f t="shared" si="10"/>
        <v>2.3200000000000022E-3</v>
      </c>
      <c r="BB30">
        <f t="shared" si="11"/>
        <v>4.3500000000000023</v>
      </c>
      <c r="BF30">
        <f t="shared" si="12"/>
        <v>-0.38350000000000001</v>
      </c>
      <c r="BG30">
        <f t="shared" si="13"/>
        <v>4.3500000000000023</v>
      </c>
    </row>
    <row r="31" spans="2:59" x14ac:dyDescent="0.25">
      <c r="P31">
        <f t="shared" si="23"/>
        <v>0.97499999999999998</v>
      </c>
      <c r="Q31">
        <f t="shared" si="0"/>
        <v>15</v>
      </c>
      <c r="S31">
        <f t="shared" ca="1" si="1"/>
        <v>5.9527539448807456</v>
      </c>
      <c r="AM31">
        <f t="shared" si="2"/>
        <v>-0.91859999999999997</v>
      </c>
      <c r="AN31">
        <f t="shared" si="3"/>
        <v>-0.76859999999999995</v>
      </c>
      <c r="AO31">
        <f t="shared" si="4"/>
        <v>4.5000000000000018</v>
      </c>
      <c r="AP31">
        <f t="shared" si="5"/>
        <v>0.91859999999999997</v>
      </c>
      <c r="AQ31">
        <f t="shared" si="6"/>
        <v>0.76859999999999995</v>
      </c>
      <c r="AR31">
        <f t="shared" si="7"/>
        <v>4.5000000000000018</v>
      </c>
      <c r="AV31">
        <f t="shared" si="8"/>
        <v>0.3861</v>
      </c>
      <c r="AW31">
        <f t="shared" si="9"/>
        <v>4.5000000000000018</v>
      </c>
      <c r="BA31">
        <f t="shared" si="10"/>
        <v>2.400000000000002E-3</v>
      </c>
      <c r="BB31">
        <f t="shared" si="11"/>
        <v>4.5000000000000018</v>
      </c>
      <c r="BF31">
        <f t="shared" si="12"/>
        <v>-0.38250000000000001</v>
      </c>
      <c r="BG31">
        <f t="shared" si="13"/>
        <v>4.5000000000000018</v>
      </c>
    </row>
    <row r="32" spans="2:59" x14ac:dyDescent="0.25">
      <c r="P32">
        <f t="shared" si="23"/>
        <v>0.97499999999999998</v>
      </c>
      <c r="Q32">
        <f t="shared" si="0"/>
        <v>16</v>
      </c>
      <c r="S32">
        <f t="shared" ca="1" si="1"/>
        <v>5.9527539448807456</v>
      </c>
      <c r="AM32">
        <f t="shared" si="2"/>
        <v>-0.91671999999999998</v>
      </c>
      <c r="AN32">
        <f t="shared" si="3"/>
        <v>-0.76671999999999996</v>
      </c>
      <c r="AO32">
        <f t="shared" si="4"/>
        <v>4.6500000000000012</v>
      </c>
      <c r="AP32">
        <f t="shared" si="5"/>
        <v>0.91671999999999998</v>
      </c>
      <c r="AQ32">
        <f t="shared" si="6"/>
        <v>0.76671999999999996</v>
      </c>
      <c r="AR32">
        <f t="shared" si="7"/>
        <v>4.6500000000000012</v>
      </c>
      <c r="AV32">
        <f t="shared" si="8"/>
        <v>0.38522000000000001</v>
      </c>
      <c r="AW32">
        <f t="shared" si="9"/>
        <v>4.6500000000000012</v>
      </c>
      <c r="BA32">
        <f t="shared" si="10"/>
        <v>2.4800000000000022E-3</v>
      </c>
      <c r="BB32">
        <f t="shared" si="11"/>
        <v>4.6500000000000012</v>
      </c>
      <c r="BF32">
        <f t="shared" si="12"/>
        <v>-0.38150000000000001</v>
      </c>
      <c r="BG32">
        <f t="shared" si="13"/>
        <v>4.6500000000000012</v>
      </c>
    </row>
    <row r="33" spans="16:59" x14ac:dyDescent="0.25">
      <c r="P33">
        <f t="shared" si="23"/>
        <v>0.97499999999999998</v>
      </c>
      <c r="Q33">
        <f t="shared" si="0"/>
        <v>16</v>
      </c>
      <c r="S33">
        <f t="shared" ca="1" si="1"/>
        <v>5.618651538287553</v>
      </c>
      <c r="AM33">
        <f t="shared" si="2"/>
        <v>-0.91483999999999999</v>
      </c>
      <c r="AN33">
        <f t="shared" si="3"/>
        <v>-0.76483999999999996</v>
      </c>
      <c r="AO33">
        <f t="shared" si="4"/>
        <v>4.8000000000000007</v>
      </c>
      <c r="AP33">
        <f t="shared" si="5"/>
        <v>0.91483999999999999</v>
      </c>
      <c r="AQ33">
        <f t="shared" si="6"/>
        <v>0.76483999999999996</v>
      </c>
      <c r="AR33">
        <f t="shared" si="7"/>
        <v>4.8000000000000007</v>
      </c>
      <c r="AV33">
        <f t="shared" si="8"/>
        <v>0.38434000000000001</v>
      </c>
      <c r="AW33">
        <f t="shared" si="9"/>
        <v>4.8000000000000007</v>
      </c>
      <c r="BA33">
        <f t="shared" si="10"/>
        <v>2.5600000000000024E-3</v>
      </c>
      <c r="BB33">
        <f t="shared" si="11"/>
        <v>4.8000000000000007</v>
      </c>
      <c r="BF33">
        <f t="shared" si="12"/>
        <v>-0.3805</v>
      </c>
      <c r="BG33">
        <f t="shared" si="13"/>
        <v>4.8000000000000007</v>
      </c>
    </row>
    <row r="34" spans="16:59" x14ac:dyDescent="0.25">
      <c r="P34">
        <f t="shared" si="23"/>
        <v>0.97499999999999998</v>
      </c>
      <c r="Q34">
        <f t="shared" si="0"/>
        <v>17</v>
      </c>
      <c r="S34">
        <f t="shared" ca="1" si="1"/>
        <v>5.618651538287553</v>
      </c>
      <c r="AM34">
        <f t="shared" si="2"/>
        <v>-0.91295999999999999</v>
      </c>
      <c r="AN34">
        <f t="shared" si="3"/>
        <v>-0.76295999999999997</v>
      </c>
      <c r="AO34">
        <f t="shared" si="4"/>
        <v>4.95</v>
      </c>
      <c r="AP34">
        <f t="shared" si="5"/>
        <v>0.91295999999999999</v>
      </c>
      <c r="AQ34">
        <f t="shared" si="6"/>
        <v>0.76295999999999997</v>
      </c>
      <c r="AR34">
        <f t="shared" si="7"/>
        <v>4.95</v>
      </c>
      <c r="AV34">
        <f t="shared" si="8"/>
        <v>0.38345999999999997</v>
      </c>
      <c r="AW34">
        <f t="shared" si="9"/>
        <v>4.95</v>
      </c>
      <c r="BA34">
        <f t="shared" si="10"/>
        <v>2.6400000000000022E-3</v>
      </c>
      <c r="BB34">
        <f t="shared" si="11"/>
        <v>4.95</v>
      </c>
      <c r="BF34">
        <f t="shared" si="12"/>
        <v>-0.3795</v>
      </c>
      <c r="BG34">
        <f t="shared" si="13"/>
        <v>4.95</v>
      </c>
    </row>
    <row r="35" spans="16:59" x14ac:dyDescent="0.25">
      <c r="P35">
        <f t="shared" si="23"/>
        <v>0.97499999999999998</v>
      </c>
      <c r="Q35">
        <f t="shared" si="0"/>
        <v>17</v>
      </c>
      <c r="S35">
        <f t="shared" ca="1" si="1"/>
        <v>5.303300858899104</v>
      </c>
      <c r="AM35">
        <f t="shared" si="2"/>
        <v>-0.91108</v>
      </c>
      <c r="AN35">
        <f t="shared" si="3"/>
        <v>-0.76107999999999998</v>
      </c>
      <c r="AO35">
        <f t="shared" si="4"/>
        <v>5.0999999999999996</v>
      </c>
      <c r="AP35">
        <f t="shared" si="5"/>
        <v>0.91108</v>
      </c>
      <c r="AQ35">
        <f t="shared" si="6"/>
        <v>0.76107999999999998</v>
      </c>
      <c r="AR35">
        <f t="shared" si="7"/>
        <v>5.0999999999999996</v>
      </c>
      <c r="AV35">
        <f t="shared" si="8"/>
        <v>0.38257999999999998</v>
      </c>
      <c r="AW35">
        <f t="shared" si="9"/>
        <v>5.0999999999999996</v>
      </c>
      <c r="BA35">
        <f t="shared" si="10"/>
        <v>2.7200000000000024E-3</v>
      </c>
      <c r="BB35">
        <f t="shared" si="11"/>
        <v>5.0999999999999996</v>
      </c>
      <c r="BF35">
        <f t="shared" si="12"/>
        <v>-0.3785</v>
      </c>
      <c r="BG35">
        <f t="shared" si="13"/>
        <v>5.0999999999999996</v>
      </c>
    </row>
    <row r="36" spans="16:59" x14ac:dyDescent="0.25">
      <c r="P36">
        <f t="shared" si="23"/>
        <v>0.97499999999999998</v>
      </c>
      <c r="Q36">
        <f t="shared" si="0"/>
        <v>18</v>
      </c>
      <c r="S36">
        <f t="shared" ca="1" si="1"/>
        <v>5.303300858899104</v>
      </c>
      <c r="AM36">
        <f t="shared" si="2"/>
        <v>-0.90920000000000001</v>
      </c>
      <c r="AN36">
        <f t="shared" si="3"/>
        <v>-0.75919999999999999</v>
      </c>
      <c r="AO36">
        <f t="shared" si="4"/>
        <v>5.2499999999999991</v>
      </c>
      <c r="AP36">
        <f t="shared" si="5"/>
        <v>0.90920000000000001</v>
      </c>
      <c r="AQ36">
        <f t="shared" si="6"/>
        <v>0.75919999999999999</v>
      </c>
      <c r="AR36">
        <f t="shared" si="7"/>
        <v>5.2499999999999991</v>
      </c>
      <c r="AV36">
        <f t="shared" si="8"/>
        <v>0.38169999999999998</v>
      </c>
      <c r="AW36">
        <f t="shared" si="9"/>
        <v>5.2499999999999991</v>
      </c>
      <c r="BA36">
        <f t="shared" si="10"/>
        <v>2.8000000000000026E-3</v>
      </c>
      <c r="BB36">
        <f t="shared" si="11"/>
        <v>5.2499999999999991</v>
      </c>
      <c r="BF36">
        <f t="shared" si="12"/>
        <v>-0.3775</v>
      </c>
      <c r="BG36">
        <f t="shared" si="13"/>
        <v>5.2499999999999991</v>
      </c>
    </row>
    <row r="37" spans="16:59" x14ac:dyDescent="0.25">
      <c r="P37">
        <f t="shared" si="23"/>
        <v>0.97499999999999998</v>
      </c>
      <c r="Q37">
        <f t="shared" si="0"/>
        <v>18</v>
      </c>
      <c r="S37">
        <f t="shared" ca="1" si="1"/>
        <v>5.0056494531376261</v>
      </c>
      <c r="AM37">
        <f t="shared" si="2"/>
        <v>-0.90732000000000002</v>
      </c>
      <c r="AN37">
        <f t="shared" si="3"/>
        <v>-0.75731999999999999</v>
      </c>
      <c r="AO37">
        <f t="shared" si="4"/>
        <v>5.3999999999999986</v>
      </c>
      <c r="AP37">
        <f t="shared" si="5"/>
        <v>0.90732000000000002</v>
      </c>
      <c r="AQ37">
        <f t="shared" si="6"/>
        <v>0.75731999999999999</v>
      </c>
      <c r="AR37">
        <f t="shared" si="7"/>
        <v>5.3999999999999986</v>
      </c>
      <c r="AV37">
        <f t="shared" si="8"/>
        <v>0.38081999999999999</v>
      </c>
      <c r="AW37">
        <f t="shared" si="9"/>
        <v>5.3999999999999986</v>
      </c>
      <c r="BA37">
        <f t="shared" si="10"/>
        <v>2.8800000000000023E-3</v>
      </c>
      <c r="BB37">
        <f t="shared" si="11"/>
        <v>5.3999999999999986</v>
      </c>
      <c r="BF37">
        <f t="shared" si="12"/>
        <v>-0.3765</v>
      </c>
      <c r="BG37">
        <f t="shared" si="13"/>
        <v>5.3999999999999986</v>
      </c>
    </row>
    <row r="38" spans="16:59" x14ac:dyDescent="0.25">
      <c r="P38">
        <f t="shared" si="23"/>
        <v>0.97499999999999998</v>
      </c>
      <c r="Q38">
        <f t="shared" si="0"/>
        <v>19</v>
      </c>
      <c r="S38">
        <f t="shared" ca="1" si="1"/>
        <v>5.0056494531376261</v>
      </c>
      <c r="AM38">
        <f t="shared" si="2"/>
        <v>-0.90544000000000002</v>
      </c>
      <c r="AN38">
        <f t="shared" si="3"/>
        <v>-0.75544</v>
      </c>
      <c r="AO38">
        <f t="shared" si="4"/>
        <v>5.549999999999998</v>
      </c>
      <c r="AP38">
        <f t="shared" si="5"/>
        <v>0.90544000000000002</v>
      </c>
      <c r="AQ38">
        <f t="shared" si="6"/>
        <v>0.75544</v>
      </c>
      <c r="AR38">
        <f t="shared" si="7"/>
        <v>5.549999999999998</v>
      </c>
      <c r="AV38">
        <f t="shared" si="8"/>
        <v>0.37994</v>
      </c>
      <c r="AW38">
        <f t="shared" si="9"/>
        <v>5.549999999999998</v>
      </c>
      <c r="BA38">
        <f t="shared" si="10"/>
        <v>2.9600000000000026E-3</v>
      </c>
      <c r="BB38">
        <f t="shared" si="11"/>
        <v>5.549999999999998</v>
      </c>
      <c r="BF38">
        <f t="shared" si="12"/>
        <v>-0.3755</v>
      </c>
      <c r="BG38">
        <f t="shared" si="13"/>
        <v>5.549999999999998</v>
      </c>
    </row>
    <row r="39" spans="16:59" x14ac:dyDescent="0.25">
      <c r="P39">
        <f t="shared" si="23"/>
        <v>0.97499999999999998</v>
      </c>
      <c r="Q39">
        <f t="shared" si="0"/>
        <v>19</v>
      </c>
      <c r="S39">
        <f t="shared" ca="1" si="1"/>
        <v>4.7247039371057715</v>
      </c>
      <c r="AM39">
        <f t="shared" si="2"/>
        <v>-0.90356000000000003</v>
      </c>
      <c r="AN39">
        <f t="shared" si="3"/>
        <v>-0.75356000000000001</v>
      </c>
      <c r="AO39">
        <f t="shared" si="4"/>
        <v>5.6999999999999975</v>
      </c>
      <c r="AP39">
        <f t="shared" si="5"/>
        <v>0.90356000000000003</v>
      </c>
      <c r="AQ39">
        <f t="shared" si="6"/>
        <v>0.75356000000000001</v>
      </c>
      <c r="AR39">
        <f t="shared" si="7"/>
        <v>5.6999999999999975</v>
      </c>
      <c r="AV39">
        <f t="shared" si="8"/>
        <v>0.37906000000000001</v>
      </c>
      <c r="AW39">
        <f t="shared" si="9"/>
        <v>5.6999999999999975</v>
      </c>
      <c r="BA39">
        <f t="shared" si="10"/>
        <v>3.0400000000000028E-3</v>
      </c>
      <c r="BB39">
        <f t="shared" si="11"/>
        <v>5.6999999999999975</v>
      </c>
      <c r="BF39">
        <f t="shared" si="12"/>
        <v>-0.3745</v>
      </c>
      <c r="BG39">
        <f t="shared" si="13"/>
        <v>5.6999999999999975</v>
      </c>
    </row>
    <row r="40" spans="16:59" x14ac:dyDescent="0.25">
      <c r="P40">
        <f t="shared" si="23"/>
        <v>0.97499999999999998</v>
      </c>
      <c r="Q40">
        <f t="shared" si="0"/>
        <v>20</v>
      </c>
      <c r="S40">
        <f t="shared" ca="1" si="1"/>
        <v>4.7247039371057715</v>
      </c>
      <c r="AM40">
        <f t="shared" si="2"/>
        <v>-0.90168000000000004</v>
      </c>
      <c r="AN40">
        <f t="shared" si="3"/>
        <v>-0.75168000000000001</v>
      </c>
      <c r="AO40">
        <f t="shared" si="4"/>
        <v>5.849999999999997</v>
      </c>
      <c r="AP40">
        <f t="shared" si="5"/>
        <v>0.90168000000000004</v>
      </c>
      <c r="AQ40">
        <f t="shared" si="6"/>
        <v>0.75168000000000001</v>
      </c>
      <c r="AR40">
        <f t="shared" si="7"/>
        <v>5.849999999999997</v>
      </c>
      <c r="AV40">
        <f t="shared" si="8"/>
        <v>0.37817999999999996</v>
      </c>
      <c r="AW40">
        <f t="shared" si="9"/>
        <v>5.849999999999997</v>
      </c>
      <c r="BA40">
        <f t="shared" si="10"/>
        <v>3.120000000000003E-3</v>
      </c>
      <c r="BB40">
        <f t="shared" si="11"/>
        <v>5.849999999999997</v>
      </c>
      <c r="BF40">
        <f t="shared" si="12"/>
        <v>-0.3735</v>
      </c>
      <c r="BG40">
        <f t="shared" si="13"/>
        <v>5.849999999999997</v>
      </c>
    </row>
    <row r="41" spans="16:59" x14ac:dyDescent="0.25">
      <c r="P41">
        <f t="shared" si="23"/>
        <v>0.97499999999999998</v>
      </c>
      <c r="Q41">
        <f t="shared" si="0"/>
        <v>20</v>
      </c>
      <c r="S41">
        <f t="shared" ca="1" si="1"/>
        <v>4.4595266812602015</v>
      </c>
      <c r="AM41">
        <f t="shared" si="2"/>
        <v>-0.89980000000000004</v>
      </c>
      <c r="AN41">
        <f t="shared" si="3"/>
        <v>-0.74980000000000002</v>
      </c>
      <c r="AO41">
        <f t="shared" si="4"/>
        <v>5.9999999999999956</v>
      </c>
      <c r="AP41">
        <f t="shared" si="5"/>
        <v>0.89980000000000004</v>
      </c>
      <c r="AQ41">
        <f t="shared" si="6"/>
        <v>0.74980000000000002</v>
      </c>
      <c r="AR41">
        <f t="shared" si="7"/>
        <v>5.9999999999999956</v>
      </c>
      <c r="AV41">
        <f t="shared" si="8"/>
        <v>0.37729999999999997</v>
      </c>
      <c r="AW41">
        <f t="shared" si="9"/>
        <v>5.9999999999999956</v>
      </c>
      <c r="BA41">
        <f t="shared" si="10"/>
        <v>3.2000000000000028E-3</v>
      </c>
      <c r="BB41">
        <f t="shared" si="11"/>
        <v>5.9999999999999956</v>
      </c>
      <c r="BF41">
        <f t="shared" si="12"/>
        <v>-0.3725</v>
      </c>
      <c r="BG41">
        <f t="shared" si="13"/>
        <v>5.9999999999999956</v>
      </c>
    </row>
    <row r="42" spans="16:59" x14ac:dyDescent="0.25">
      <c r="P42">
        <f t="shared" si="23"/>
        <v>0.97499999999999998</v>
      </c>
      <c r="Q42">
        <f t="shared" si="0"/>
        <v>21</v>
      </c>
      <c r="S42">
        <f t="shared" ca="1" si="1"/>
        <v>4.4595266812602015</v>
      </c>
      <c r="AM42">
        <f t="shared" si="2"/>
        <v>-0.89791999999999994</v>
      </c>
      <c r="AN42">
        <f t="shared" si="3"/>
        <v>-0.74791999999999992</v>
      </c>
      <c r="AO42">
        <f t="shared" si="4"/>
        <v>6.1500000000000039</v>
      </c>
      <c r="AP42">
        <f t="shared" si="5"/>
        <v>0.89791999999999994</v>
      </c>
      <c r="AQ42">
        <f t="shared" si="6"/>
        <v>0.74791999999999992</v>
      </c>
      <c r="AR42">
        <f t="shared" si="7"/>
        <v>6.1500000000000039</v>
      </c>
      <c r="AV42">
        <f t="shared" si="8"/>
        <v>0.37641999999999998</v>
      </c>
      <c r="AW42">
        <f t="shared" si="9"/>
        <v>6.1500000000000039</v>
      </c>
      <c r="BA42">
        <f t="shared" si="10"/>
        <v>3.280000000000003E-3</v>
      </c>
      <c r="BB42">
        <f t="shared" si="11"/>
        <v>6.1500000000000039</v>
      </c>
      <c r="BF42">
        <f t="shared" si="12"/>
        <v>-0.3715</v>
      </c>
      <c r="BG42">
        <f t="shared" si="13"/>
        <v>6.1500000000000039</v>
      </c>
    </row>
    <row r="43" spans="16:59" x14ac:dyDescent="0.25">
      <c r="P43">
        <f t="shared" si="23"/>
        <v>0.97499999999999998</v>
      </c>
      <c r="Q43">
        <f t="shared" si="0"/>
        <v>21</v>
      </c>
      <c r="S43">
        <f t="shared" ca="1" si="1"/>
        <v>4.2092326811601462</v>
      </c>
      <c r="AM43">
        <f t="shared" si="2"/>
        <v>-0.89604000000000006</v>
      </c>
      <c r="AN43">
        <f t="shared" si="3"/>
        <v>-0.74604000000000004</v>
      </c>
      <c r="AO43">
        <f t="shared" si="4"/>
        <v>6.2999999999999945</v>
      </c>
      <c r="AP43">
        <f t="shared" si="5"/>
        <v>0.89604000000000006</v>
      </c>
      <c r="AQ43">
        <f t="shared" si="6"/>
        <v>0.74604000000000004</v>
      </c>
      <c r="AR43">
        <f t="shared" si="7"/>
        <v>6.2999999999999945</v>
      </c>
      <c r="AV43">
        <f t="shared" si="8"/>
        <v>0.37553999999999998</v>
      </c>
      <c r="AW43">
        <f t="shared" si="9"/>
        <v>6.2999999999999945</v>
      </c>
      <c r="BA43">
        <f t="shared" si="10"/>
        <v>3.3600000000000032E-3</v>
      </c>
      <c r="BB43">
        <f t="shared" si="11"/>
        <v>6.2999999999999945</v>
      </c>
      <c r="BF43">
        <f t="shared" si="12"/>
        <v>-0.3705</v>
      </c>
      <c r="BG43">
        <f t="shared" si="13"/>
        <v>6.2999999999999945</v>
      </c>
    </row>
    <row r="44" spans="16:59" x14ac:dyDescent="0.25">
      <c r="P44">
        <f t="shared" si="23"/>
        <v>0.97499999999999998</v>
      </c>
      <c r="Q44">
        <f t="shared" si="0"/>
        <v>22</v>
      </c>
      <c r="S44">
        <f t="shared" ca="1" si="1"/>
        <v>4.2092326811601462</v>
      </c>
      <c r="AM44">
        <f t="shared" si="2"/>
        <v>-0.89415999999999995</v>
      </c>
      <c r="AN44">
        <f t="shared" si="3"/>
        <v>-0.74415999999999993</v>
      </c>
      <c r="AO44">
        <f t="shared" si="4"/>
        <v>6.4500000000000028</v>
      </c>
      <c r="AP44">
        <f t="shared" si="5"/>
        <v>0.89415999999999995</v>
      </c>
      <c r="AQ44">
        <f t="shared" si="6"/>
        <v>0.74415999999999993</v>
      </c>
      <c r="AR44">
        <f t="shared" si="7"/>
        <v>6.4500000000000028</v>
      </c>
      <c r="AV44">
        <f t="shared" si="8"/>
        <v>0.37465999999999999</v>
      </c>
      <c r="AW44">
        <f t="shared" si="9"/>
        <v>6.4500000000000028</v>
      </c>
      <c r="BA44">
        <f t="shared" si="10"/>
        <v>3.440000000000003E-3</v>
      </c>
      <c r="BB44">
        <f t="shared" si="11"/>
        <v>6.4500000000000028</v>
      </c>
      <c r="BF44">
        <f t="shared" si="12"/>
        <v>-0.3695</v>
      </c>
      <c r="BG44">
        <f t="shared" si="13"/>
        <v>6.4500000000000028</v>
      </c>
    </row>
    <row r="45" spans="16:59" x14ac:dyDescent="0.25">
      <c r="P45">
        <f t="shared" si="23"/>
        <v>0.97499999999999998</v>
      </c>
      <c r="Q45">
        <f t="shared" si="0"/>
        <v>22</v>
      </c>
      <c r="S45">
        <f t="shared" ca="1" si="1"/>
        <v>3.9729866038473545</v>
      </c>
      <c r="AM45">
        <f t="shared" si="2"/>
        <v>-0.89227999999999996</v>
      </c>
      <c r="AN45">
        <f t="shared" si="3"/>
        <v>-0.74227999999999994</v>
      </c>
      <c r="AO45">
        <f t="shared" si="4"/>
        <v>6.6000000000000023</v>
      </c>
      <c r="AP45">
        <f t="shared" si="5"/>
        <v>0.89227999999999996</v>
      </c>
      <c r="AQ45">
        <f t="shared" si="6"/>
        <v>0.74227999999999994</v>
      </c>
      <c r="AR45">
        <f t="shared" si="7"/>
        <v>6.6000000000000023</v>
      </c>
      <c r="AV45">
        <f t="shared" si="8"/>
        <v>0.37378</v>
      </c>
      <c r="AW45">
        <f t="shared" si="9"/>
        <v>6.6000000000000023</v>
      </c>
      <c r="BA45">
        <f t="shared" si="10"/>
        <v>3.5200000000000032E-3</v>
      </c>
      <c r="BB45">
        <f t="shared" si="11"/>
        <v>6.6000000000000023</v>
      </c>
      <c r="BF45">
        <f t="shared" si="12"/>
        <v>-0.36849999999999999</v>
      </c>
      <c r="BG45">
        <f t="shared" si="13"/>
        <v>6.6000000000000023</v>
      </c>
    </row>
    <row r="46" spans="16:59" x14ac:dyDescent="0.25">
      <c r="P46">
        <f t="shared" si="23"/>
        <v>0.97499999999999998</v>
      </c>
      <c r="Q46">
        <f t="shared" si="0"/>
        <v>23</v>
      </c>
      <c r="S46">
        <f t="shared" ca="1" si="1"/>
        <v>3.9729866038473545</v>
      </c>
      <c r="AM46">
        <f t="shared" si="2"/>
        <v>-0.89039999999999997</v>
      </c>
      <c r="AN46">
        <f t="shared" si="3"/>
        <v>-0.74039999999999995</v>
      </c>
      <c r="AO46">
        <f t="shared" si="4"/>
        <v>6.7500000000000018</v>
      </c>
      <c r="AP46">
        <f t="shared" si="5"/>
        <v>0.89039999999999997</v>
      </c>
      <c r="AQ46">
        <f t="shared" si="6"/>
        <v>0.74039999999999995</v>
      </c>
      <c r="AR46">
        <f t="shared" si="7"/>
        <v>6.7500000000000018</v>
      </c>
      <c r="AV46">
        <f t="shared" si="8"/>
        <v>0.37290000000000001</v>
      </c>
      <c r="AW46">
        <f t="shared" si="9"/>
        <v>6.7500000000000018</v>
      </c>
      <c r="BA46">
        <f t="shared" si="10"/>
        <v>3.6000000000000034E-3</v>
      </c>
      <c r="BB46">
        <f t="shared" si="11"/>
        <v>6.7500000000000018</v>
      </c>
      <c r="BF46">
        <f t="shared" si="12"/>
        <v>-0.36749999999999999</v>
      </c>
      <c r="BG46">
        <f t="shared" si="13"/>
        <v>6.7500000000000018</v>
      </c>
    </row>
    <row r="47" spans="16:59" x14ac:dyDescent="0.25">
      <c r="P47">
        <f t="shared" si="23"/>
        <v>0.97499999999999998</v>
      </c>
      <c r="Q47">
        <f t="shared" si="0"/>
        <v>23</v>
      </c>
      <c r="S47">
        <f t="shared" ca="1" si="1"/>
        <v>3.7499999999999973</v>
      </c>
      <c r="AM47">
        <f t="shared" si="2"/>
        <v>-0.88851999999999998</v>
      </c>
      <c r="AN47">
        <f t="shared" si="3"/>
        <v>-0.73851999999999995</v>
      </c>
      <c r="AO47">
        <f t="shared" si="4"/>
        <v>6.9000000000000012</v>
      </c>
      <c r="AP47">
        <f t="shared" si="5"/>
        <v>0.88851999999999998</v>
      </c>
      <c r="AQ47">
        <f t="shared" si="6"/>
        <v>0.73851999999999995</v>
      </c>
      <c r="AR47">
        <f t="shared" si="7"/>
        <v>6.9000000000000012</v>
      </c>
      <c r="AV47">
        <f t="shared" si="8"/>
        <v>0.37202000000000002</v>
      </c>
      <c r="AW47">
        <f t="shared" si="9"/>
        <v>6.9000000000000012</v>
      </c>
      <c r="BA47">
        <f t="shared" si="10"/>
        <v>3.6800000000000031E-3</v>
      </c>
      <c r="BB47">
        <f t="shared" si="11"/>
        <v>6.9000000000000012</v>
      </c>
      <c r="BF47">
        <f t="shared" si="12"/>
        <v>-0.36649999999999999</v>
      </c>
      <c r="BG47">
        <f t="shared" si="13"/>
        <v>6.9000000000000012</v>
      </c>
    </row>
    <row r="48" spans="16:59" x14ac:dyDescent="0.25">
      <c r="P48">
        <f t="shared" si="23"/>
        <v>0.97499999999999998</v>
      </c>
      <c r="Q48">
        <f t="shared" si="0"/>
        <v>24</v>
      </c>
      <c r="S48">
        <f t="shared" ca="1" si="1"/>
        <v>3.7499999999999973</v>
      </c>
      <c r="AM48">
        <f t="shared" si="2"/>
        <v>-0.88663999999999998</v>
      </c>
      <c r="AN48">
        <f t="shared" si="3"/>
        <v>-0.73663999999999996</v>
      </c>
      <c r="AO48">
        <f t="shared" si="4"/>
        <v>7.0500000000000007</v>
      </c>
      <c r="AP48">
        <f t="shared" si="5"/>
        <v>0.88663999999999998</v>
      </c>
      <c r="AQ48">
        <f t="shared" si="6"/>
        <v>0.73663999999999996</v>
      </c>
      <c r="AR48">
        <f t="shared" si="7"/>
        <v>7.0500000000000007</v>
      </c>
      <c r="AV48">
        <f t="shared" si="8"/>
        <v>0.37114000000000003</v>
      </c>
      <c r="AW48">
        <f t="shared" si="9"/>
        <v>7.0500000000000007</v>
      </c>
      <c r="BA48">
        <f t="shared" si="10"/>
        <v>3.7600000000000034E-3</v>
      </c>
      <c r="BB48">
        <f t="shared" si="11"/>
        <v>7.0500000000000007</v>
      </c>
      <c r="BF48">
        <f t="shared" si="12"/>
        <v>-0.36549999999999999</v>
      </c>
      <c r="BG48">
        <f t="shared" si="13"/>
        <v>7.0500000000000007</v>
      </c>
    </row>
    <row r="49" spans="16:59" x14ac:dyDescent="0.25">
      <c r="P49">
        <f t="shared" si="23"/>
        <v>0.97499999999999998</v>
      </c>
      <c r="Q49">
        <f t="shared" si="0"/>
        <v>24</v>
      </c>
      <c r="AM49">
        <f t="shared" si="2"/>
        <v>-0.88475999999999999</v>
      </c>
      <c r="AN49">
        <f t="shared" si="3"/>
        <v>-0.73475999999999997</v>
      </c>
      <c r="AO49">
        <f t="shared" si="4"/>
        <v>7.2</v>
      </c>
      <c r="AP49">
        <f t="shared" si="5"/>
        <v>0.88475999999999999</v>
      </c>
      <c r="AQ49">
        <f t="shared" si="6"/>
        <v>0.73475999999999997</v>
      </c>
      <c r="AR49">
        <f t="shared" si="7"/>
        <v>7.2</v>
      </c>
      <c r="AV49">
        <f t="shared" si="8"/>
        <v>0.37025999999999998</v>
      </c>
      <c r="AW49">
        <f t="shared" si="9"/>
        <v>7.2</v>
      </c>
      <c r="BA49">
        <f t="shared" si="10"/>
        <v>3.8400000000000036E-3</v>
      </c>
      <c r="BB49">
        <f t="shared" si="11"/>
        <v>7.2</v>
      </c>
      <c r="BF49">
        <f t="shared" si="12"/>
        <v>-0.36449999999999999</v>
      </c>
      <c r="BG49">
        <f t="shared" si="13"/>
        <v>7.2</v>
      </c>
    </row>
    <row r="50" spans="16:59" x14ac:dyDescent="0.25">
      <c r="P50">
        <f t="shared" si="23"/>
        <v>0.97499999999999998</v>
      </c>
      <c r="Q50">
        <f t="shared" si="0"/>
        <v>25</v>
      </c>
      <c r="AM50">
        <f t="shared" si="2"/>
        <v>-0.88288</v>
      </c>
      <c r="AN50">
        <f t="shared" si="3"/>
        <v>-0.73287999999999998</v>
      </c>
      <c r="AO50">
        <f t="shared" si="4"/>
        <v>7.35</v>
      </c>
      <c r="AP50">
        <f t="shared" si="5"/>
        <v>0.88288</v>
      </c>
      <c r="AQ50">
        <f t="shared" si="6"/>
        <v>0.73287999999999998</v>
      </c>
      <c r="AR50">
        <f t="shared" si="7"/>
        <v>7.35</v>
      </c>
      <c r="AV50">
        <f t="shared" si="8"/>
        <v>0.36937999999999999</v>
      </c>
      <c r="AW50">
        <f t="shared" si="9"/>
        <v>7.35</v>
      </c>
      <c r="BA50">
        <f t="shared" si="10"/>
        <v>3.9200000000000033E-3</v>
      </c>
      <c r="BB50">
        <f t="shared" si="11"/>
        <v>7.35</v>
      </c>
      <c r="BF50">
        <f t="shared" si="12"/>
        <v>-0.36349999999999999</v>
      </c>
      <c r="BG50">
        <f t="shared" si="13"/>
        <v>7.35</v>
      </c>
    </row>
    <row r="51" spans="16:59" x14ac:dyDescent="0.25">
      <c r="P51">
        <f t="shared" si="23"/>
        <v>0.97499999999999998</v>
      </c>
      <c r="Q51">
        <f t="shared" si="0"/>
        <v>25</v>
      </c>
      <c r="AM51">
        <f t="shared" si="2"/>
        <v>-0.88100000000000001</v>
      </c>
      <c r="AN51">
        <f t="shared" si="3"/>
        <v>-0.73099999999999998</v>
      </c>
      <c r="AO51">
        <f t="shared" si="4"/>
        <v>7.4999999999999991</v>
      </c>
      <c r="AP51">
        <f t="shared" si="5"/>
        <v>0.88100000000000001</v>
      </c>
      <c r="AQ51">
        <f t="shared" si="6"/>
        <v>0.73099999999999998</v>
      </c>
      <c r="AR51">
        <f t="shared" si="7"/>
        <v>7.4999999999999991</v>
      </c>
      <c r="AV51">
        <f t="shared" si="8"/>
        <v>0.36849999999999999</v>
      </c>
      <c r="AW51">
        <f t="shared" si="9"/>
        <v>7.4999999999999991</v>
      </c>
      <c r="BA51">
        <f t="shared" si="10"/>
        <v>4.0000000000000036E-3</v>
      </c>
      <c r="BB51">
        <f t="shared" si="11"/>
        <v>7.4999999999999991</v>
      </c>
      <c r="BF51">
        <f t="shared" si="12"/>
        <v>-0.36249999999999999</v>
      </c>
      <c r="BG51">
        <f t="shared" si="13"/>
        <v>7.4999999999999991</v>
      </c>
    </row>
    <row r="52" spans="16:59" x14ac:dyDescent="0.25">
      <c r="P52">
        <f t="shared" si="23"/>
        <v>0.97499999999999998</v>
      </c>
      <c r="Q52">
        <f t="shared" si="0"/>
        <v>26</v>
      </c>
      <c r="AM52">
        <f t="shared" si="2"/>
        <v>-0.87912000000000001</v>
      </c>
      <c r="AN52">
        <f t="shared" si="3"/>
        <v>-0.72911999999999999</v>
      </c>
      <c r="AO52">
        <f t="shared" si="4"/>
        <v>7.6499999999999986</v>
      </c>
      <c r="AP52">
        <f t="shared" si="5"/>
        <v>0.87912000000000001</v>
      </c>
      <c r="AQ52">
        <f t="shared" si="6"/>
        <v>0.72911999999999999</v>
      </c>
      <c r="AR52">
        <f t="shared" si="7"/>
        <v>7.6499999999999986</v>
      </c>
      <c r="AV52">
        <f t="shared" si="8"/>
        <v>0.36762</v>
      </c>
      <c r="AW52">
        <f t="shared" si="9"/>
        <v>7.6499999999999986</v>
      </c>
      <c r="BA52">
        <f t="shared" si="10"/>
        <v>4.0800000000000038E-3</v>
      </c>
      <c r="BB52">
        <f t="shared" si="11"/>
        <v>7.6499999999999986</v>
      </c>
      <c r="BF52">
        <f t="shared" si="12"/>
        <v>-0.36149999999999999</v>
      </c>
      <c r="BG52">
        <f t="shared" si="13"/>
        <v>7.6499999999999986</v>
      </c>
    </row>
    <row r="53" spans="16:59" x14ac:dyDescent="0.25">
      <c r="P53">
        <f t="shared" si="23"/>
        <v>0.97499999999999998</v>
      </c>
      <c r="Q53">
        <f t="shared" si="0"/>
        <v>26</v>
      </c>
      <c r="AM53">
        <f t="shared" si="2"/>
        <v>-0.87724000000000002</v>
      </c>
      <c r="AN53">
        <f t="shared" si="3"/>
        <v>-0.72724</v>
      </c>
      <c r="AO53">
        <f t="shared" si="4"/>
        <v>7.799999999999998</v>
      </c>
      <c r="AP53">
        <f t="shared" si="5"/>
        <v>0.87724000000000002</v>
      </c>
      <c r="AQ53">
        <f t="shared" si="6"/>
        <v>0.72724</v>
      </c>
      <c r="AR53">
        <f t="shared" si="7"/>
        <v>7.799999999999998</v>
      </c>
      <c r="AV53">
        <f t="shared" si="8"/>
        <v>0.36674000000000001</v>
      </c>
      <c r="AW53">
        <f t="shared" si="9"/>
        <v>7.799999999999998</v>
      </c>
      <c r="BA53">
        <f t="shared" si="10"/>
        <v>4.160000000000004E-3</v>
      </c>
      <c r="BB53">
        <f t="shared" si="11"/>
        <v>7.799999999999998</v>
      </c>
      <c r="BF53">
        <f t="shared" si="12"/>
        <v>-0.36049999999999999</v>
      </c>
      <c r="BG53">
        <f t="shared" si="13"/>
        <v>7.799999999999998</v>
      </c>
    </row>
    <row r="54" spans="16:59" x14ac:dyDescent="0.25">
      <c r="AM54">
        <f t="shared" si="2"/>
        <v>-0.87536000000000003</v>
      </c>
      <c r="AN54">
        <f t="shared" si="3"/>
        <v>-0.72536</v>
      </c>
      <c r="AO54">
        <f t="shared" si="4"/>
        <v>7.9499999999999975</v>
      </c>
      <c r="AP54">
        <f t="shared" si="5"/>
        <v>0.87536000000000003</v>
      </c>
      <c r="AQ54">
        <f t="shared" si="6"/>
        <v>0.72536</v>
      </c>
      <c r="AR54">
        <f t="shared" si="7"/>
        <v>7.9499999999999975</v>
      </c>
      <c r="AV54">
        <f t="shared" si="8"/>
        <v>0.36586000000000002</v>
      </c>
      <c r="AW54">
        <f t="shared" si="9"/>
        <v>7.9499999999999975</v>
      </c>
      <c r="BA54">
        <f t="shared" si="10"/>
        <v>4.2400000000000042E-3</v>
      </c>
      <c r="BB54">
        <f t="shared" si="11"/>
        <v>7.9499999999999975</v>
      </c>
      <c r="BF54">
        <f t="shared" si="12"/>
        <v>-0.35949999999999999</v>
      </c>
      <c r="BG54">
        <f t="shared" si="13"/>
        <v>7.9499999999999975</v>
      </c>
    </row>
    <row r="55" spans="16:59" x14ac:dyDescent="0.25">
      <c r="AM55">
        <f t="shared" si="2"/>
        <v>-0.87348000000000003</v>
      </c>
      <c r="AN55">
        <f t="shared" si="3"/>
        <v>-0.72348000000000001</v>
      </c>
      <c r="AO55">
        <f t="shared" si="4"/>
        <v>8.0999999999999979</v>
      </c>
      <c r="AP55">
        <f t="shared" si="5"/>
        <v>0.87348000000000003</v>
      </c>
      <c r="AQ55">
        <f t="shared" si="6"/>
        <v>0.72348000000000001</v>
      </c>
      <c r="AR55">
        <f t="shared" si="7"/>
        <v>8.0999999999999979</v>
      </c>
      <c r="AV55">
        <f t="shared" si="8"/>
        <v>0.36497999999999997</v>
      </c>
      <c r="AW55">
        <f t="shared" si="9"/>
        <v>8.0999999999999979</v>
      </c>
      <c r="BA55">
        <f t="shared" si="10"/>
        <v>4.3200000000000035E-3</v>
      </c>
      <c r="BB55">
        <f t="shared" si="11"/>
        <v>8.0999999999999979</v>
      </c>
      <c r="BF55">
        <f t="shared" si="12"/>
        <v>-0.35849999999999999</v>
      </c>
      <c r="BG55">
        <f t="shared" si="13"/>
        <v>8.0999999999999979</v>
      </c>
    </row>
    <row r="56" spans="16:59" x14ac:dyDescent="0.25">
      <c r="AM56">
        <f t="shared" si="2"/>
        <v>-0.87160000000000004</v>
      </c>
      <c r="AN56">
        <f t="shared" si="3"/>
        <v>-0.72160000000000002</v>
      </c>
      <c r="AO56">
        <f t="shared" si="4"/>
        <v>8.2499999999999964</v>
      </c>
      <c r="AP56">
        <f t="shared" si="5"/>
        <v>0.87160000000000004</v>
      </c>
      <c r="AQ56">
        <f t="shared" si="6"/>
        <v>0.72160000000000002</v>
      </c>
      <c r="AR56">
        <f t="shared" si="7"/>
        <v>8.2499999999999964</v>
      </c>
      <c r="AV56">
        <f t="shared" si="8"/>
        <v>0.36409999999999998</v>
      </c>
      <c r="AW56">
        <f t="shared" si="9"/>
        <v>8.2499999999999964</v>
      </c>
      <c r="BA56">
        <f t="shared" si="10"/>
        <v>4.4000000000000037E-3</v>
      </c>
      <c r="BB56">
        <f t="shared" si="11"/>
        <v>8.2499999999999964</v>
      </c>
      <c r="BF56">
        <f t="shared" si="12"/>
        <v>-0.35749999999999998</v>
      </c>
      <c r="BG56">
        <f t="shared" si="13"/>
        <v>8.2499999999999964</v>
      </c>
    </row>
    <row r="57" spans="16:59" x14ac:dyDescent="0.25">
      <c r="AM57">
        <f t="shared" si="2"/>
        <v>-0.86972000000000005</v>
      </c>
      <c r="AN57">
        <f t="shared" si="3"/>
        <v>-0.71972000000000003</v>
      </c>
      <c r="AO57">
        <f t="shared" si="4"/>
        <v>8.3999999999999968</v>
      </c>
      <c r="AP57">
        <f t="shared" si="5"/>
        <v>0.86972000000000005</v>
      </c>
      <c r="AQ57">
        <f t="shared" si="6"/>
        <v>0.71972000000000003</v>
      </c>
      <c r="AR57">
        <f t="shared" si="7"/>
        <v>8.3999999999999968</v>
      </c>
      <c r="AV57">
        <f t="shared" si="8"/>
        <v>0.36321999999999999</v>
      </c>
      <c r="AW57">
        <f t="shared" si="9"/>
        <v>8.3999999999999968</v>
      </c>
      <c r="BA57">
        <f t="shared" si="10"/>
        <v>4.4800000000000039E-3</v>
      </c>
      <c r="BB57">
        <f t="shared" si="11"/>
        <v>8.3999999999999968</v>
      </c>
      <c r="BF57">
        <f t="shared" si="12"/>
        <v>-0.35649999999999998</v>
      </c>
      <c r="BG57">
        <f t="shared" si="13"/>
        <v>8.3999999999999968</v>
      </c>
    </row>
    <row r="58" spans="16:59" x14ac:dyDescent="0.25">
      <c r="AM58">
        <f t="shared" si="2"/>
        <v>-0.86784000000000006</v>
      </c>
      <c r="AN58">
        <f t="shared" si="3"/>
        <v>-0.71784000000000003</v>
      </c>
      <c r="AO58">
        <f t="shared" si="4"/>
        <v>8.5499999999999954</v>
      </c>
      <c r="AP58">
        <f t="shared" si="5"/>
        <v>0.86784000000000006</v>
      </c>
      <c r="AQ58">
        <f t="shared" si="6"/>
        <v>0.71784000000000003</v>
      </c>
      <c r="AR58">
        <f t="shared" si="7"/>
        <v>8.5499999999999954</v>
      </c>
      <c r="AV58">
        <f t="shared" si="8"/>
        <v>0.36234</v>
      </c>
      <c r="AW58">
        <f t="shared" si="9"/>
        <v>8.5499999999999954</v>
      </c>
      <c r="BA58">
        <f t="shared" si="10"/>
        <v>4.5600000000000042E-3</v>
      </c>
      <c r="BB58">
        <f t="shared" si="11"/>
        <v>8.5499999999999954</v>
      </c>
      <c r="BF58">
        <f t="shared" si="12"/>
        <v>-0.35549999999999998</v>
      </c>
      <c r="BG58">
        <f t="shared" si="13"/>
        <v>8.5499999999999954</v>
      </c>
    </row>
    <row r="59" spans="16:59" x14ac:dyDescent="0.25">
      <c r="AM59">
        <f t="shared" si="2"/>
        <v>-0.86595999999999995</v>
      </c>
      <c r="AN59">
        <f t="shared" si="3"/>
        <v>-0.71595999999999993</v>
      </c>
      <c r="AO59">
        <f t="shared" si="4"/>
        <v>8.7000000000000046</v>
      </c>
      <c r="AP59">
        <f t="shared" si="5"/>
        <v>0.86595999999999995</v>
      </c>
      <c r="AQ59">
        <f t="shared" si="6"/>
        <v>0.71595999999999993</v>
      </c>
      <c r="AR59">
        <f t="shared" si="7"/>
        <v>8.7000000000000046</v>
      </c>
      <c r="AV59">
        <f t="shared" si="8"/>
        <v>0.36146</v>
      </c>
      <c r="AW59">
        <f t="shared" si="9"/>
        <v>8.7000000000000046</v>
      </c>
      <c r="BA59">
        <f t="shared" si="10"/>
        <v>4.6400000000000044E-3</v>
      </c>
      <c r="BB59">
        <f t="shared" si="11"/>
        <v>8.7000000000000046</v>
      </c>
      <c r="BF59">
        <f t="shared" si="12"/>
        <v>-0.35449999999999998</v>
      </c>
      <c r="BG59">
        <f t="shared" si="13"/>
        <v>8.7000000000000046</v>
      </c>
    </row>
    <row r="60" spans="16:59" x14ac:dyDescent="0.25">
      <c r="AM60">
        <f t="shared" si="2"/>
        <v>-0.86408000000000007</v>
      </c>
      <c r="AN60">
        <f t="shared" si="3"/>
        <v>-0.71408000000000005</v>
      </c>
      <c r="AO60">
        <f t="shared" si="4"/>
        <v>8.8499999999999943</v>
      </c>
      <c r="AP60">
        <f t="shared" si="5"/>
        <v>0.86408000000000007</v>
      </c>
      <c r="AQ60">
        <f t="shared" si="6"/>
        <v>0.71408000000000005</v>
      </c>
      <c r="AR60">
        <f t="shared" si="7"/>
        <v>8.8499999999999943</v>
      </c>
      <c r="AV60">
        <f t="shared" si="8"/>
        <v>0.36058000000000001</v>
      </c>
      <c r="AW60">
        <f t="shared" si="9"/>
        <v>8.8499999999999943</v>
      </c>
      <c r="BA60">
        <f t="shared" si="10"/>
        <v>4.7200000000000046E-3</v>
      </c>
      <c r="BB60">
        <f t="shared" si="11"/>
        <v>8.8499999999999943</v>
      </c>
      <c r="BF60">
        <f t="shared" si="12"/>
        <v>-0.35349999999999998</v>
      </c>
      <c r="BG60">
        <f t="shared" si="13"/>
        <v>8.8499999999999943</v>
      </c>
    </row>
    <row r="61" spans="16:59" x14ac:dyDescent="0.25">
      <c r="AM61">
        <f t="shared" si="2"/>
        <v>-0.86219999999999997</v>
      </c>
      <c r="AN61">
        <f t="shared" si="3"/>
        <v>-0.71219999999999994</v>
      </c>
      <c r="AO61">
        <f t="shared" si="4"/>
        <v>9.0000000000000036</v>
      </c>
      <c r="AP61">
        <f t="shared" si="5"/>
        <v>0.86219999999999997</v>
      </c>
      <c r="AQ61">
        <f t="shared" si="6"/>
        <v>0.71219999999999994</v>
      </c>
      <c r="AR61">
        <f t="shared" si="7"/>
        <v>9.0000000000000036</v>
      </c>
      <c r="AV61">
        <f t="shared" si="8"/>
        <v>0.35970000000000002</v>
      </c>
      <c r="AW61">
        <f t="shared" si="9"/>
        <v>9.0000000000000036</v>
      </c>
      <c r="BA61">
        <f t="shared" si="10"/>
        <v>4.8000000000000039E-3</v>
      </c>
      <c r="BB61">
        <f t="shared" si="11"/>
        <v>9.0000000000000036</v>
      </c>
      <c r="BF61">
        <f t="shared" si="12"/>
        <v>-0.35249999999999998</v>
      </c>
      <c r="BG61">
        <f t="shared" si="13"/>
        <v>9.0000000000000036</v>
      </c>
    </row>
    <row r="62" spans="16:59" x14ac:dyDescent="0.25">
      <c r="AM62">
        <f t="shared" si="2"/>
        <v>-0.86031999999999997</v>
      </c>
      <c r="AN62">
        <f t="shared" si="3"/>
        <v>-0.71031999999999995</v>
      </c>
      <c r="AO62">
        <f t="shared" si="4"/>
        <v>9.1500000000000021</v>
      </c>
      <c r="AP62">
        <f t="shared" si="5"/>
        <v>0.86031999999999997</v>
      </c>
      <c r="AQ62">
        <f t="shared" si="6"/>
        <v>0.71031999999999995</v>
      </c>
      <c r="AR62">
        <f t="shared" si="7"/>
        <v>9.1500000000000021</v>
      </c>
      <c r="AV62">
        <f t="shared" si="8"/>
        <v>0.35882000000000003</v>
      </c>
      <c r="AW62">
        <f t="shared" si="9"/>
        <v>9.1500000000000021</v>
      </c>
      <c r="BA62">
        <f t="shared" si="10"/>
        <v>4.8800000000000041E-3</v>
      </c>
      <c r="BB62">
        <f t="shared" si="11"/>
        <v>9.1500000000000021</v>
      </c>
      <c r="BF62">
        <f t="shared" si="12"/>
        <v>-0.35149999999999998</v>
      </c>
      <c r="BG62">
        <f t="shared" si="13"/>
        <v>9.1500000000000021</v>
      </c>
    </row>
    <row r="63" spans="16:59" x14ac:dyDescent="0.25">
      <c r="AM63">
        <f t="shared" si="2"/>
        <v>-0.85843999999999998</v>
      </c>
      <c r="AN63">
        <f t="shared" si="3"/>
        <v>-0.70843999999999996</v>
      </c>
      <c r="AO63">
        <f t="shared" si="4"/>
        <v>9.3000000000000025</v>
      </c>
      <c r="AP63">
        <f t="shared" si="5"/>
        <v>0.85843999999999998</v>
      </c>
      <c r="AQ63">
        <f t="shared" si="6"/>
        <v>0.70843999999999996</v>
      </c>
      <c r="AR63">
        <f t="shared" si="7"/>
        <v>9.3000000000000025</v>
      </c>
      <c r="AV63">
        <f t="shared" si="8"/>
        <v>0.35793999999999998</v>
      </c>
      <c r="AW63">
        <f t="shared" si="9"/>
        <v>9.3000000000000025</v>
      </c>
      <c r="BA63">
        <f t="shared" si="10"/>
        <v>4.9600000000000043E-3</v>
      </c>
      <c r="BB63">
        <f t="shared" si="11"/>
        <v>9.3000000000000025</v>
      </c>
      <c r="BF63">
        <f t="shared" si="12"/>
        <v>-0.35049999999999998</v>
      </c>
      <c r="BG63">
        <f t="shared" si="13"/>
        <v>9.3000000000000025</v>
      </c>
    </row>
    <row r="64" spans="16:59" x14ac:dyDescent="0.25">
      <c r="AM64">
        <f t="shared" si="2"/>
        <v>-0.85655999999999999</v>
      </c>
      <c r="AN64">
        <f t="shared" si="3"/>
        <v>-0.70655999999999997</v>
      </c>
      <c r="AO64">
        <f t="shared" si="4"/>
        <v>9.4500000000000011</v>
      </c>
      <c r="AP64">
        <f t="shared" si="5"/>
        <v>0.85655999999999999</v>
      </c>
      <c r="AQ64">
        <f t="shared" si="6"/>
        <v>0.70655999999999997</v>
      </c>
      <c r="AR64">
        <f t="shared" si="7"/>
        <v>9.4500000000000011</v>
      </c>
      <c r="AV64">
        <f t="shared" si="8"/>
        <v>0.35705999999999999</v>
      </c>
      <c r="AW64">
        <f t="shared" si="9"/>
        <v>9.4500000000000011</v>
      </c>
      <c r="BA64">
        <f t="shared" si="10"/>
        <v>5.0400000000000045E-3</v>
      </c>
      <c r="BB64">
        <f t="shared" si="11"/>
        <v>9.4500000000000011</v>
      </c>
      <c r="BF64">
        <f t="shared" si="12"/>
        <v>-0.34949999999999998</v>
      </c>
      <c r="BG64">
        <f t="shared" si="13"/>
        <v>9.4500000000000011</v>
      </c>
    </row>
    <row r="65" spans="39:59" x14ac:dyDescent="0.25">
      <c r="AM65">
        <f t="shared" si="2"/>
        <v>-0.85468</v>
      </c>
      <c r="AN65">
        <f t="shared" si="3"/>
        <v>-0.70467999999999997</v>
      </c>
      <c r="AO65">
        <f t="shared" si="4"/>
        <v>9.6000000000000014</v>
      </c>
      <c r="AP65">
        <f t="shared" si="5"/>
        <v>0.85468</v>
      </c>
      <c r="AQ65">
        <f t="shared" si="6"/>
        <v>0.70467999999999997</v>
      </c>
      <c r="AR65">
        <f t="shared" si="7"/>
        <v>9.6000000000000014</v>
      </c>
      <c r="AV65">
        <f t="shared" si="8"/>
        <v>0.35618</v>
      </c>
      <c r="AW65">
        <f t="shared" si="9"/>
        <v>9.6000000000000014</v>
      </c>
      <c r="BA65">
        <f t="shared" si="10"/>
        <v>5.1200000000000048E-3</v>
      </c>
      <c r="BB65">
        <f t="shared" si="11"/>
        <v>9.6000000000000014</v>
      </c>
      <c r="BF65">
        <f t="shared" si="12"/>
        <v>-0.34849999999999998</v>
      </c>
      <c r="BG65">
        <f t="shared" si="13"/>
        <v>9.6000000000000014</v>
      </c>
    </row>
    <row r="66" spans="39:59" x14ac:dyDescent="0.25">
      <c r="AM66">
        <f t="shared" ref="AM66:AM101" si="28">AN66-3/20</f>
        <v>-0.8528</v>
      </c>
      <c r="AN66">
        <f t="shared" ref="AN66:AN100" si="29">AH$15+(ROW()-1)*(AH$16-AH$15)/100</f>
        <v>-0.70279999999999998</v>
      </c>
      <c r="AO66">
        <f t="shared" ref="AO66:AO101" si="30">AI$20*(AN66-AH$15)</f>
        <v>9.75</v>
      </c>
      <c r="AP66">
        <f t="shared" ref="AP66:AP101" si="31">AQ66+3/20</f>
        <v>0.8528</v>
      </c>
      <c r="AQ66">
        <f t="shared" ref="AQ66:AQ101" si="32">-AN66</f>
        <v>0.70279999999999998</v>
      </c>
      <c r="AR66">
        <f t="shared" ref="AR66:AR101" si="33">-1*AI$20*(AQ66+AH$15)</f>
        <v>9.75</v>
      </c>
      <c r="AV66">
        <f t="shared" ref="AV66:AV101" si="34">AT$2+(ROW()-1)*(AT$1-AT$2)/100</f>
        <v>0.3553</v>
      </c>
      <c r="AW66">
        <f t="shared" ref="AW66:AW101" si="35">AR66</f>
        <v>9.75</v>
      </c>
      <c r="BA66">
        <f t="shared" ref="BA66:BA101" si="36">AY$2+(ROW()-1)*(AY$1-AY$2)/100</f>
        <v>5.200000000000005E-3</v>
      </c>
      <c r="BB66">
        <f t="shared" ref="BB66:BB101" si="37">AW66</f>
        <v>9.75</v>
      </c>
      <c r="BF66">
        <f t="shared" ref="BF66:BF101" si="38">BD$2+(ROW()-1)*(BD$1-BD$2)/100</f>
        <v>-0.34749999999999998</v>
      </c>
      <c r="BG66">
        <f t="shared" ref="BG66:BG101" si="39">BB66</f>
        <v>9.75</v>
      </c>
    </row>
    <row r="67" spans="39:59" x14ac:dyDescent="0.25">
      <c r="AM67">
        <f t="shared" si="28"/>
        <v>-0.85092000000000001</v>
      </c>
      <c r="AN67">
        <f t="shared" si="29"/>
        <v>-0.70091999999999999</v>
      </c>
      <c r="AO67">
        <f t="shared" si="30"/>
        <v>9.9</v>
      </c>
      <c r="AP67">
        <f t="shared" si="31"/>
        <v>0.85092000000000001</v>
      </c>
      <c r="AQ67">
        <f t="shared" si="32"/>
        <v>0.70091999999999999</v>
      </c>
      <c r="AR67">
        <f t="shared" si="33"/>
        <v>9.9</v>
      </c>
      <c r="AV67">
        <f t="shared" si="34"/>
        <v>0.35442000000000001</v>
      </c>
      <c r="AW67">
        <f t="shared" si="35"/>
        <v>9.9</v>
      </c>
      <c r="BA67">
        <f t="shared" si="36"/>
        <v>5.2800000000000043E-3</v>
      </c>
      <c r="BB67">
        <f t="shared" si="37"/>
        <v>9.9</v>
      </c>
      <c r="BF67">
        <f t="shared" si="38"/>
        <v>-0.34649999999999997</v>
      </c>
      <c r="BG67">
        <f t="shared" si="39"/>
        <v>9.9</v>
      </c>
    </row>
    <row r="68" spans="39:59" x14ac:dyDescent="0.25">
      <c r="AM68">
        <f t="shared" si="28"/>
        <v>-0.84904000000000002</v>
      </c>
      <c r="AN68">
        <f t="shared" si="29"/>
        <v>-0.69903999999999999</v>
      </c>
      <c r="AO68">
        <f t="shared" si="30"/>
        <v>10.049999999999999</v>
      </c>
      <c r="AP68">
        <f t="shared" si="31"/>
        <v>0.84904000000000002</v>
      </c>
      <c r="AQ68">
        <f t="shared" si="32"/>
        <v>0.69903999999999999</v>
      </c>
      <c r="AR68">
        <f t="shared" si="33"/>
        <v>10.049999999999999</v>
      </c>
      <c r="AV68">
        <f t="shared" si="34"/>
        <v>0.35353999999999997</v>
      </c>
      <c r="AW68">
        <f t="shared" si="35"/>
        <v>10.049999999999999</v>
      </c>
      <c r="BA68">
        <f t="shared" si="36"/>
        <v>5.3600000000000045E-3</v>
      </c>
      <c r="BB68">
        <f t="shared" si="37"/>
        <v>10.049999999999999</v>
      </c>
      <c r="BF68">
        <f t="shared" si="38"/>
        <v>-0.34549999999999997</v>
      </c>
      <c r="BG68">
        <f t="shared" si="39"/>
        <v>10.049999999999999</v>
      </c>
    </row>
    <row r="69" spans="39:59" x14ac:dyDescent="0.25">
      <c r="AM69">
        <f t="shared" si="28"/>
        <v>-0.84716000000000002</v>
      </c>
      <c r="AN69">
        <f t="shared" si="29"/>
        <v>-0.69716</v>
      </c>
      <c r="AO69">
        <f t="shared" si="30"/>
        <v>10.199999999999999</v>
      </c>
      <c r="AP69">
        <f t="shared" si="31"/>
        <v>0.84716000000000002</v>
      </c>
      <c r="AQ69">
        <f t="shared" si="32"/>
        <v>0.69716</v>
      </c>
      <c r="AR69">
        <f t="shared" si="33"/>
        <v>10.199999999999999</v>
      </c>
      <c r="AV69">
        <f t="shared" si="34"/>
        <v>0.35265999999999997</v>
      </c>
      <c r="AW69">
        <f t="shared" si="35"/>
        <v>10.199999999999999</v>
      </c>
      <c r="BA69">
        <f t="shared" si="36"/>
        <v>5.4400000000000047E-3</v>
      </c>
      <c r="BB69">
        <f t="shared" si="37"/>
        <v>10.199999999999999</v>
      </c>
      <c r="BF69">
        <f t="shared" si="38"/>
        <v>-0.34449999999999997</v>
      </c>
      <c r="BG69">
        <f t="shared" si="39"/>
        <v>10.199999999999999</v>
      </c>
    </row>
    <row r="70" spans="39:59" x14ac:dyDescent="0.25">
      <c r="AM70">
        <f t="shared" si="28"/>
        <v>-0.84528000000000003</v>
      </c>
      <c r="AN70">
        <f t="shared" si="29"/>
        <v>-0.69528000000000001</v>
      </c>
      <c r="AO70">
        <f t="shared" si="30"/>
        <v>10.349999999999998</v>
      </c>
      <c r="AP70">
        <f t="shared" si="31"/>
        <v>0.84528000000000003</v>
      </c>
      <c r="AQ70">
        <f t="shared" si="32"/>
        <v>0.69528000000000001</v>
      </c>
      <c r="AR70">
        <f t="shared" si="33"/>
        <v>10.349999999999998</v>
      </c>
      <c r="AV70">
        <f t="shared" si="34"/>
        <v>0.35177999999999998</v>
      </c>
      <c r="AW70">
        <f t="shared" si="35"/>
        <v>10.349999999999998</v>
      </c>
      <c r="BA70">
        <f t="shared" si="36"/>
        <v>5.5200000000000049E-3</v>
      </c>
      <c r="BB70">
        <f t="shared" si="37"/>
        <v>10.349999999999998</v>
      </c>
      <c r="BF70">
        <f t="shared" si="38"/>
        <v>-0.34349999999999997</v>
      </c>
      <c r="BG70">
        <f t="shared" si="39"/>
        <v>10.349999999999998</v>
      </c>
    </row>
    <row r="71" spans="39:59" x14ac:dyDescent="0.25">
      <c r="AM71">
        <f t="shared" si="28"/>
        <v>-0.84340000000000004</v>
      </c>
      <c r="AN71">
        <f t="shared" si="29"/>
        <v>-0.69340000000000002</v>
      </c>
      <c r="AO71">
        <f t="shared" si="30"/>
        <v>10.499999999999998</v>
      </c>
      <c r="AP71">
        <f t="shared" si="31"/>
        <v>0.84340000000000004</v>
      </c>
      <c r="AQ71">
        <f t="shared" si="32"/>
        <v>0.69340000000000002</v>
      </c>
      <c r="AR71">
        <f t="shared" si="33"/>
        <v>10.499999999999998</v>
      </c>
      <c r="AV71">
        <f t="shared" si="34"/>
        <v>0.35089999999999999</v>
      </c>
      <c r="AW71">
        <f t="shared" si="35"/>
        <v>10.499999999999998</v>
      </c>
      <c r="BA71">
        <f t="shared" si="36"/>
        <v>5.6000000000000051E-3</v>
      </c>
      <c r="BB71">
        <f t="shared" si="37"/>
        <v>10.499999999999998</v>
      </c>
      <c r="BF71">
        <f t="shared" si="38"/>
        <v>-0.34250000000000003</v>
      </c>
      <c r="BG71">
        <f t="shared" si="39"/>
        <v>10.499999999999998</v>
      </c>
    </row>
    <row r="72" spans="39:59" x14ac:dyDescent="0.25">
      <c r="AM72">
        <f t="shared" si="28"/>
        <v>-0.84152000000000005</v>
      </c>
      <c r="AN72">
        <f t="shared" si="29"/>
        <v>-0.69152000000000002</v>
      </c>
      <c r="AO72">
        <f t="shared" si="30"/>
        <v>10.649999999999997</v>
      </c>
      <c r="AP72">
        <f t="shared" si="31"/>
        <v>0.84152000000000005</v>
      </c>
      <c r="AQ72">
        <f t="shared" si="32"/>
        <v>0.69152000000000002</v>
      </c>
      <c r="AR72">
        <f t="shared" si="33"/>
        <v>10.649999999999997</v>
      </c>
      <c r="AV72">
        <f t="shared" si="34"/>
        <v>0.35002</v>
      </c>
      <c r="AW72">
        <f t="shared" si="35"/>
        <v>10.649999999999997</v>
      </c>
      <c r="BA72">
        <f t="shared" si="36"/>
        <v>5.6800000000000054E-3</v>
      </c>
      <c r="BB72">
        <f t="shared" si="37"/>
        <v>10.649999999999997</v>
      </c>
      <c r="BF72">
        <f t="shared" si="38"/>
        <v>-0.34149999999999997</v>
      </c>
      <c r="BG72">
        <f t="shared" si="39"/>
        <v>10.649999999999997</v>
      </c>
    </row>
    <row r="73" spans="39:59" x14ac:dyDescent="0.25">
      <c r="AM73">
        <f t="shared" si="28"/>
        <v>-0.83964000000000005</v>
      </c>
      <c r="AN73">
        <f t="shared" si="29"/>
        <v>-0.68964000000000003</v>
      </c>
      <c r="AO73">
        <f t="shared" si="30"/>
        <v>10.799999999999997</v>
      </c>
      <c r="AP73">
        <f t="shared" si="31"/>
        <v>0.83964000000000005</v>
      </c>
      <c r="AQ73">
        <f t="shared" si="32"/>
        <v>0.68964000000000003</v>
      </c>
      <c r="AR73">
        <f t="shared" si="33"/>
        <v>10.799999999999997</v>
      </c>
      <c r="AV73">
        <f t="shared" si="34"/>
        <v>0.34914000000000001</v>
      </c>
      <c r="AW73">
        <f t="shared" si="35"/>
        <v>10.799999999999997</v>
      </c>
      <c r="BA73">
        <f t="shared" si="36"/>
        <v>5.7600000000000047E-3</v>
      </c>
      <c r="BB73">
        <f t="shared" si="37"/>
        <v>10.799999999999997</v>
      </c>
      <c r="BF73">
        <f t="shared" si="38"/>
        <v>-0.34050000000000002</v>
      </c>
      <c r="BG73">
        <f t="shared" si="39"/>
        <v>10.799999999999997</v>
      </c>
    </row>
    <row r="74" spans="39:59" x14ac:dyDescent="0.25">
      <c r="AM74">
        <f t="shared" si="28"/>
        <v>-0.83775999999999995</v>
      </c>
      <c r="AN74">
        <f t="shared" si="29"/>
        <v>-0.68775999999999993</v>
      </c>
      <c r="AO74">
        <f t="shared" si="30"/>
        <v>10.950000000000005</v>
      </c>
      <c r="AP74">
        <f t="shared" si="31"/>
        <v>0.83775999999999995</v>
      </c>
      <c r="AQ74">
        <f t="shared" si="32"/>
        <v>0.68775999999999993</v>
      </c>
      <c r="AR74">
        <f t="shared" si="33"/>
        <v>10.950000000000005</v>
      </c>
      <c r="AV74">
        <f t="shared" si="34"/>
        <v>0.34826000000000001</v>
      </c>
      <c r="AW74">
        <f t="shared" si="35"/>
        <v>10.950000000000005</v>
      </c>
      <c r="BA74">
        <f t="shared" si="36"/>
        <v>5.8400000000000049E-3</v>
      </c>
      <c r="BB74">
        <f t="shared" si="37"/>
        <v>10.950000000000005</v>
      </c>
      <c r="BF74">
        <f t="shared" si="38"/>
        <v>-0.33950000000000002</v>
      </c>
      <c r="BG74">
        <f t="shared" si="39"/>
        <v>10.950000000000005</v>
      </c>
    </row>
    <row r="75" spans="39:59" x14ac:dyDescent="0.25">
      <c r="AM75">
        <f t="shared" si="28"/>
        <v>-0.83588000000000007</v>
      </c>
      <c r="AN75">
        <f t="shared" si="29"/>
        <v>-0.68588000000000005</v>
      </c>
      <c r="AO75">
        <f t="shared" si="30"/>
        <v>11.099999999999996</v>
      </c>
      <c r="AP75">
        <f t="shared" si="31"/>
        <v>0.83588000000000007</v>
      </c>
      <c r="AQ75">
        <f t="shared" si="32"/>
        <v>0.68588000000000005</v>
      </c>
      <c r="AR75">
        <f t="shared" si="33"/>
        <v>11.099999999999996</v>
      </c>
      <c r="AV75">
        <f t="shared" si="34"/>
        <v>0.34738000000000002</v>
      </c>
      <c r="AW75">
        <f t="shared" si="35"/>
        <v>11.099999999999996</v>
      </c>
      <c r="BA75">
        <f t="shared" si="36"/>
        <v>5.9200000000000051E-3</v>
      </c>
      <c r="BB75">
        <f t="shared" si="37"/>
        <v>11.099999999999996</v>
      </c>
      <c r="BF75">
        <f t="shared" si="38"/>
        <v>-0.33850000000000002</v>
      </c>
      <c r="BG75">
        <f t="shared" si="39"/>
        <v>11.099999999999996</v>
      </c>
    </row>
    <row r="76" spans="39:59" x14ac:dyDescent="0.25">
      <c r="AM76">
        <f t="shared" si="28"/>
        <v>-0.83399999999999996</v>
      </c>
      <c r="AN76">
        <f t="shared" si="29"/>
        <v>-0.68399999999999994</v>
      </c>
      <c r="AO76">
        <f t="shared" si="30"/>
        <v>11.250000000000004</v>
      </c>
      <c r="AP76">
        <f t="shared" si="31"/>
        <v>0.83399999999999996</v>
      </c>
      <c r="AQ76">
        <f t="shared" si="32"/>
        <v>0.68399999999999994</v>
      </c>
      <c r="AR76">
        <f t="shared" si="33"/>
        <v>11.250000000000004</v>
      </c>
      <c r="AV76">
        <f t="shared" si="34"/>
        <v>0.34650000000000003</v>
      </c>
      <c r="AW76">
        <f t="shared" si="35"/>
        <v>11.250000000000004</v>
      </c>
      <c r="BA76">
        <f t="shared" si="36"/>
        <v>6.0000000000000053E-3</v>
      </c>
      <c r="BB76">
        <f t="shared" si="37"/>
        <v>11.250000000000004</v>
      </c>
      <c r="BF76">
        <f t="shared" si="38"/>
        <v>-0.33750000000000002</v>
      </c>
      <c r="BG76">
        <f t="shared" si="39"/>
        <v>11.250000000000004</v>
      </c>
    </row>
    <row r="77" spans="39:59" x14ac:dyDescent="0.25">
      <c r="AM77">
        <f t="shared" si="28"/>
        <v>-0.83211999999999997</v>
      </c>
      <c r="AN77">
        <f t="shared" si="29"/>
        <v>-0.68211999999999995</v>
      </c>
      <c r="AO77">
        <f t="shared" si="30"/>
        <v>11.400000000000004</v>
      </c>
      <c r="AP77">
        <f t="shared" si="31"/>
        <v>0.83211999999999997</v>
      </c>
      <c r="AQ77">
        <f t="shared" si="32"/>
        <v>0.68211999999999995</v>
      </c>
      <c r="AR77">
        <f t="shared" si="33"/>
        <v>11.400000000000004</v>
      </c>
      <c r="AV77">
        <f t="shared" si="34"/>
        <v>0.34562000000000004</v>
      </c>
      <c r="AW77">
        <f t="shared" si="35"/>
        <v>11.400000000000004</v>
      </c>
      <c r="BA77">
        <f t="shared" si="36"/>
        <v>6.0800000000000055E-3</v>
      </c>
      <c r="BB77">
        <f t="shared" si="37"/>
        <v>11.400000000000004</v>
      </c>
      <c r="BF77">
        <f t="shared" si="38"/>
        <v>-0.33650000000000002</v>
      </c>
      <c r="BG77">
        <f t="shared" si="39"/>
        <v>11.400000000000004</v>
      </c>
    </row>
    <row r="78" spans="39:59" x14ac:dyDescent="0.25">
      <c r="AM78">
        <f t="shared" si="28"/>
        <v>-0.83023999999999998</v>
      </c>
      <c r="AN78">
        <f t="shared" si="29"/>
        <v>-0.68023999999999996</v>
      </c>
      <c r="AO78">
        <f t="shared" si="30"/>
        <v>11.550000000000002</v>
      </c>
      <c r="AP78">
        <f t="shared" si="31"/>
        <v>0.83023999999999998</v>
      </c>
      <c r="AQ78">
        <f t="shared" si="32"/>
        <v>0.68023999999999996</v>
      </c>
      <c r="AR78">
        <f t="shared" si="33"/>
        <v>11.550000000000002</v>
      </c>
      <c r="AV78">
        <f t="shared" si="34"/>
        <v>0.34473999999999999</v>
      </c>
      <c r="AW78">
        <f t="shared" si="35"/>
        <v>11.550000000000002</v>
      </c>
      <c r="BA78">
        <f t="shared" si="36"/>
        <v>6.1600000000000057E-3</v>
      </c>
      <c r="BB78">
        <f t="shared" si="37"/>
        <v>11.550000000000002</v>
      </c>
      <c r="BF78">
        <f t="shared" si="38"/>
        <v>-0.33550000000000002</v>
      </c>
      <c r="BG78">
        <f t="shared" si="39"/>
        <v>11.550000000000002</v>
      </c>
    </row>
    <row r="79" spans="39:59" x14ac:dyDescent="0.25">
      <c r="AM79">
        <f t="shared" si="28"/>
        <v>-0.82835999999999999</v>
      </c>
      <c r="AN79">
        <f t="shared" si="29"/>
        <v>-0.67835999999999996</v>
      </c>
      <c r="AO79">
        <f t="shared" si="30"/>
        <v>11.700000000000001</v>
      </c>
      <c r="AP79">
        <f t="shared" si="31"/>
        <v>0.82835999999999999</v>
      </c>
      <c r="AQ79">
        <f t="shared" si="32"/>
        <v>0.67835999999999996</v>
      </c>
      <c r="AR79">
        <f t="shared" si="33"/>
        <v>11.700000000000001</v>
      </c>
      <c r="AV79">
        <f t="shared" si="34"/>
        <v>0.34386</v>
      </c>
      <c r="AW79">
        <f t="shared" si="35"/>
        <v>11.700000000000001</v>
      </c>
      <c r="BA79">
        <f t="shared" si="36"/>
        <v>6.240000000000006E-3</v>
      </c>
      <c r="BB79">
        <f t="shared" si="37"/>
        <v>11.700000000000001</v>
      </c>
      <c r="BF79">
        <f t="shared" si="38"/>
        <v>-0.33450000000000002</v>
      </c>
      <c r="BG79">
        <f t="shared" si="39"/>
        <v>11.700000000000001</v>
      </c>
    </row>
    <row r="80" spans="39:59" x14ac:dyDescent="0.25">
      <c r="AM80">
        <f t="shared" si="28"/>
        <v>-0.82647999999999999</v>
      </c>
      <c r="AN80">
        <f t="shared" si="29"/>
        <v>-0.67647999999999997</v>
      </c>
      <c r="AO80">
        <f t="shared" si="30"/>
        <v>11.850000000000001</v>
      </c>
      <c r="AP80">
        <f t="shared" si="31"/>
        <v>0.82647999999999999</v>
      </c>
      <c r="AQ80">
        <f t="shared" si="32"/>
        <v>0.67647999999999997</v>
      </c>
      <c r="AR80">
        <f t="shared" si="33"/>
        <v>11.850000000000001</v>
      </c>
      <c r="AV80">
        <f t="shared" si="34"/>
        <v>0.34298000000000001</v>
      </c>
      <c r="AW80">
        <f t="shared" si="35"/>
        <v>11.850000000000001</v>
      </c>
      <c r="BA80">
        <f t="shared" si="36"/>
        <v>6.3200000000000053E-3</v>
      </c>
      <c r="BB80">
        <f t="shared" si="37"/>
        <v>11.850000000000001</v>
      </c>
      <c r="BF80">
        <f t="shared" si="38"/>
        <v>-0.33350000000000002</v>
      </c>
      <c r="BG80">
        <f t="shared" si="39"/>
        <v>11.850000000000001</v>
      </c>
    </row>
    <row r="81" spans="39:59" x14ac:dyDescent="0.25">
      <c r="AM81">
        <f t="shared" si="28"/>
        <v>-0.8246</v>
      </c>
      <c r="AN81">
        <f t="shared" si="29"/>
        <v>-0.67459999999999998</v>
      </c>
      <c r="AO81">
        <f t="shared" si="30"/>
        <v>12</v>
      </c>
      <c r="AP81">
        <f t="shared" si="31"/>
        <v>0.8246</v>
      </c>
      <c r="AQ81">
        <f t="shared" si="32"/>
        <v>0.67459999999999998</v>
      </c>
      <c r="AR81">
        <f t="shared" si="33"/>
        <v>12</v>
      </c>
      <c r="AV81">
        <f t="shared" si="34"/>
        <v>0.34210000000000002</v>
      </c>
      <c r="AW81">
        <f t="shared" si="35"/>
        <v>12</v>
      </c>
      <c r="BA81">
        <f t="shared" si="36"/>
        <v>6.4000000000000055E-3</v>
      </c>
      <c r="BB81">
        <f t="shared" si="37"/>
        <v>12</v>
      </c>
      <c r="BF81">
        <f t="shared" si="38"/>
        <v>-0.33250000000000002</v>
      </c>
      <c r="BG81">
        <f t="shared" si="39"/>
        <v>12</v>
      </c>
    </row>
    <row r="82" spans="39:59" x14ac:dyDescent="0.25">
      <c r="AM82">
        <f t="shared" si="28"/>
        <v>-0.82272000000000001</v>
      </c>
      <c r="AN82">
        <f t="shared" si="29"/>
        <v>-0.67271999999999998</v>
      </c>
      <c r="AO82">
        <f t="shared" si="30"/>
        <v>12.15</v>
      </c>
      <c r="AP82">
        <f t="shared" si="31"/>
        <v>0.82272000000000001</v>
      </c>
      <c r="AQ82">
        <f t="shared" si="32"/>
        <v>0.67271999999999998</v>
      </c>
      <c r="AR82">
        <f t="shared" si="33"/>
        <v>12.15</v>
      </c>
      <c r="AV82">
        <f t="shared" si="34"/>
        <v>0.34122000000000002</v>
      </c>
      <c r="AW82">
        <f t="shared" si="35"/>
        <v>12.15</v>
      </c>
      <c r="BA82">
        <f t="shared" si="36"/>
        <v>6.4800000000000057E-3</v>
      </c>
      <c r="BB82">
        <f t="shared" si="37"/>
        <v>12.15</v>
      </c>
      <c r="BF82">
        <f t="shared" si="38"/>
        <v>-0.33150000000000002</v>
      </c>
      <c r="BG82">
        <f t="shared" si="39"/>
        <v>12.15</v>
      </c>
    </row>
    <row r="83" spans="39:59" x14ac:dyDescent="0.25">
      <c r="AM83">
        <f t="shared" si="28"/>
        <v>-0.82084000000000001</v>
      </c>
      <c r="AN83">
        <f t="shared" si="29"/>
        <v>-0.67083999999999999</v>
      </c>
      <c r="AO83">
        <f t="shared" si="30"/>
        <v>12.299999999999999</v>
      </c>
      <c r="AP83">
        <f t="shared" si="31"/>
        <v>0.82084000000000001</v>
      </c>
      <c r="AQ83">
        <f t="shared" si="32"/>
        <v>0.67083999999999999</v>
      </c>
      <c r="AR83">
        <f t="shared" si="33"/>
        <v>12.299999999999999</v>
      </c>
      <c r="AV83">
        <f t="shared" si="34"/>
        <v>0.34033999999999998</v>
      </c>
      <c r="AW83">
        <f t="shared" si="35"/>
        <v>12.299999999999999</v>
      </c>
      <c r="BA83">
        <f t="shared" si="36"/>
        <v>6.5600000000000059E-3</v>
      </c>
      <c r="BB83">
        <f t="shared" si="37"/>
        <v>12.299999999999999</v>
      </c>
      <c r="BF83">
        <f t="shared" si="38"/>
        <v>-0.33050000000000002</v>
      </c>
      <c r="BG83">
        <f t="shared" si="39"/>
        <v>12.299999999999999</v>
      </c>
    </row>
    <row r="84" spans="39:59" x14ac:dyDescent="0.25">
      <c r="AM84">
        <f t="shared" si="28"/>
        <v>-0.81896000000000002</v>
      </c>
      <c r="AN84">
        <f t="shared" si="29"/>
        <v>-0.66896</v>
      </c>
      <c r="AO84">
        <f t="shared" si="30"/>
        <v>12.45</v>
      </c>
      <c r="AP84">
        <f t="shared" si="31"/>
        <v>0.81896000000000002</v>
      </c>
      <c r="AQ84">
        <f t="shared" si="32"/>
        <v>0.66896</v>
      </c>
      <c r="AR84">
        <f t="shared" si="33"/>
        <v>12.45</v>
      </c>
      <c r="AV84">
        <f t="shared" si="34"/>
        <v>0.33945999999999998</v>
      </c>
      <c r="AW84">
        <f t="shared" si="35"/>
        <v>12.45</v>
      </c>
      <c r="BA84">
        <f t="shared" si="36"/>
        <v>6.6400000000000061E-3</v>
      </c>
      <c r="BB84">
        <f t="shared" si="37"/>
        <v>12.45</v>
      </c>
      <c r="BF84">
        <f t="shared" si="38"/>
        <v>-0.32950000000000002</v>
      </c>
      <c r="BG84">
        <f t="shared" si="39"/>
        <v>12.45</v>
      </c>
    </row>
    <row r="85" spans="39:59" x14ac:dyDescent="0.25">
      <c r="AM85">
        <f t="shared" si="28"/>
        <v>-0.81708000000000003</v>
      </c>
      <c r="AN85">
        <f t="shared" si="29"/>
        <v>-0.66708000000000001</v>
      </c>
      <c r="AO85">
        <f t="shared" si="30"/>
        <v>12.599999999999998</v>
      </c>
      <c r="AP85">
        <f t="shared" si="31"/>
        <v>0.81708000000000003</v>
      </c>
      <c r="AQ85">
        <f t="shared" si="32"/>
        <v>0.66708000000000001</v>
      </c>
      <c r="AR85">
        <f t="shared" si="33"/>
        <v>12.599999999999998</v>
      </c>
      <c r="AV85">
        <f t="shared" si="34"/>
        <v>0.33857999999999999</v>
      </c>
      <c r="AW85">
        <f t="shared" si="35"/>
        <v>12.599999999999998</v>
      </c>
      <c r="BA85">
        <f t="shared" si="36"/>
        <v>6.7200000000000064E-3</v>
      </c>
      <c r="BB85">
        <f t="shared" si="37"/>
        <v>12.599999999999998</v>
      </c>
      <c r="BF85">
        <f t="shared" si="38"/>
        <v>-0.32850000000000001</v>
      </c>
      <c r="BG85">
        <f t="shared" si="39"/>
        <v>12.599999999999998</v>
      </c>
    </row>
    <row r="86" spans="39:59" x14ac:dyDescent="0.25">
      <c r="AM86">
        <f t="shared" si="28"/>
        <v>-0.81520000000000004</v>
      </c>
      <c r="AN86">
        <f t="shared" si="29"/>
        <v>-0.66520000000000001</v>
      </c>
      <c r="AO86">
        <f t="shared" si="30"/>
        <v>12.749999999999998</v>
      </c>
      <c r="AP86">
        <f t="shared" si="31"/>
        <v>0.81520000000000004</v>
      </c>
      <c r="AQ86">
        <f t="shared" si="32"/>
        <v>0.66520000000000001</v>
      </c>
      <c r="AR86">
        <f t="shared" si="33"/>
        <v>12.749999999999998</v>
      </c>
      <c r="AV86">
        <f t="shared" si="34"/>
        <v>0.3377</v>
      </c>
      <c r="AW86">
        <f t="shared" si="35"/>
        <v>12.749999999999998</v>
      </c>
      <c r="BA86">
        <f t="shared" si="36"/>
        <v>6.8000000000000057E-3</v>
      </c>
      <c r="BB86">
        <f t="shared" si="37"/>
        <v>12.749999999999998</v>
      </c>
      <c r="BF86">
        <f t="shared" si="38"/>
        <v>-0.32750000000000001</v>
      </c>
      <c r="BG86">
        <f t="shared" si="39"/>
        <v>12.749999999999998</v>
      </c>
    </row>
    <row r="87" spans="39:59" x14ac:dyDescent="0.25">
      <c r="AM87">
        <f t="shared" si="28"/>
        <v>-0.81332000000000004</v>
      </c>
      <c r="AN87">
        <f t="shared" si="29"/>
        <v>-0.66332000000000002</v>
      </c>
      <c r="AO87">
        <f t="shared" si="30"/>
        <v>12.899999999999997</v>
      </c>
      <c r="AP87">
        <f t="shared" si="31"/>
        <v>0.81332000000000004</v>
      </c>
      <c r="AQ87">
        <f t="shared" si="32"/>
        <v>0.66332000000000002</v>
      </c>
      <c r="AR87">
        <f t="shared" si="33"/>
        <v>12.899999999999997</v>
      </c>
      <c r="AV87">
        <f t="shared" si="34"/>
        <v>0.33682000000000001</v>
      </c>
      <c r="AW87">
        <f t="shared" si="35"/>
        <v>12.899999999999997</v>
      </c>
      <c r="BA87">
        <f t="shared" si="36"/>
        <v>6.8800000000000059E-3</v>
      </c>
      <c r="BB87">
        <f t="shared" si="37"/>
        <v>12.899999999999997</v>
      </c>
      <c r="BF87">
        <f t="shared" si="38"/>
        <v>-0.32650000000000001</v>
      </c>
      <c r="BG87">
        <f t="shared" si="39"/>
        <v>12.899999999999997</v>
      </c>
    </row>
    <row r="88" spans="39:59" x14ac:dyDescent="0.25">
      <c r="AM88">
        <f t="shared" si="28"/>
        <v>-0.81144000000000005</v>
      </c>
      <c r="AN88">
        <f t="shared" si="29"/>
        <v>-0.66144000000000003</v>
      </c>
      <c r="AO88">
        <f t="shared" si="30"/>
        <v>13.049999999999997</v>
      </c>
      <c r="AP88">
        <f t="shared" si="31"/>
        <v>0.81144000000000005</v>
      </c>
      <c r="AQ88">
        <f t="shared" si="32"/>
        <v>0.66144000000000003</v>
      </c>
      <c r="AR88">
        <f t="shared" si="33"/>
        <v>13.049999999999997</v>
      </c>
      <c r="AV88">
        <f t="shared" si="34"/>
        <v>0.33594000000000002</v>
      </c>
      <c r="AW88">
        <f t="shared" si="35"/>
        <v>13.049999999999997</v>
      </c>
      <c r="BA88">
        <f t="shared" si="36"/>
        <v>6.9600000000000061E-3</v>
      </c>
      <c r="BB88">
        <f t="shared" si="37"/>
        <v>13.049999999999997</v>
      </c>
      <c r="BF88">
        <f t="shared" si="38"/>
        <v>-0.32550000000000001</v>
      </c>
      <c r="BG88">
        <f t="shared" si="39"/>
        <v>13.049999999999997</v>
      </c>
    </row>
    <row r="89" spans="39:59" x14ac:dyDescent="0.25">
      <c r="AM89">
        <f t="shared" si="28"/>
        <v>-0.80955999999999995</v>
      </c>
      <c r="AN89">
        <f t="shared" si="29"/>
        <v>-0.65955999999999992</v>
      </c>
      <c r="AO89">
        <f t="shared" si="30"/>
        <v>13.200000000000005</v>
      </c>
      <c r="AP89">
        <f t="shared" si="31"/>
        <v>0.80955999999999995</v>
      </c>
      <c r="AQ89">
        <f t="shared" si="32"/>
        <v>0.65955999999999992</v>
      </c>
      <c r="AR89">
        <f t="shared" si="33"/>
        <v>13.200000000000005</v>
      </c>
      <c r="AV89">
        <f t="shared" si="34"/>
        <v>0.33506000000000002</v>
      </c>
      <c r="AW89">
        <f t="shared" si="35"/>
        <v>13.200000000000005</v>
      </c>
      <c r="BA89">
        <f t="shared" si="36"/>
        <v>7.0400000000000063E-3</v>
      </c>
      <c r="BB89">
        <f t="shared" si="37"/>
        <v>13.200000000000005</v>
      </c>
      <c r="BF89">
        <f t="shared" si="38"/>
        <v>-0.32450000000000001</v>
      </c>
      <c r="BG89">
        <f t="shared" si="39"/>
        <v>13.200000000000005</v>
      </c>
    </row>
    <row r="90" spans="39:59" x14ac:dyDescent="0.25">
      <c r="AM90">
        <f t="shared" si="28"/>
        <v>-0.80768000000000006</v>
      </c>
      <c r="AN90">
        <f t="shared" si="29"/>
        <v>-0.65768000000000004</v>
      </c>
      <c r="AO90">
        <f t="shared" si="30"/>
        <v>13.349999999999996</v>
      </c>
      <c r="AP90">
        <f t="shared" si="31"/>
        <v>0.80768000000000006</v>
      </c>
      <c r="AQ90">
        <f t="shared" si="32"/>
        <v>0.65768000000000004</v>
      </c>
      <c r="AR90">
        <f t="shared" si="33"/>
        <v>13.349999999999996</v>
      </c>
      <c r="AV90">
        <f t="shared" si="34"/>
        <v>0.33418000000000003</v>
      </c>
      <c r="AW90">
        <f t="shared" si="35"/>
        <v>13.349999999999996</v>
      </c>
      <c r="BA90">
        <f t="shared" si="36"/>
        <v>7.1200000000000065E-3</v>
      </c>
      <c r="BB90">
        <f t="shared" si="37"/>
        <v>13.349999999999996</v>
      </c>
      <c r="BF90">
        <f t="shared" si="38"/>
        <v>-0.32350000000000001</v>
      </c>
      <c r="BG90">
        <f t="shared" si="39"/>
        <v>13.349999999999996</v>
      </c>
    </row>
    <row r="91" spans="39:59" x14ac:dyDescent="0.25">
      <c r="AM91">
        <f t="shared" si="28"/>
        <v>-0.80580000000000007</v>
      </c>
      <c r="AN91">
        <f t="shared" si="29"/>
        <v>-0.65580000000000005</v>
      </c>
      <c r="AO91">
        <f t="shared" si="30"/>
        <v>13.499999999999995</v>
      </c>
      <c r="AP91">
        <f t="shared" si="31"/>
        <v>0.80580000000000007</v>
      </c>
      <c r="AQ91">
        <f t="shared" si="32"/>
        <v>0.65580000000000005</v>
      </c>
      <c r="AR91">
        <f t="shared" si="33"/>
        <v>13.499999999999995</v>
      </c>
      <c r="AV91">
        <f t="shared" si="34"/>
        <v>0.33329999999999999</v>
      </c>
      <c r="AW91">
        <f t="shared" si="35"/>
        <v>13.499999999999995</v>
      </c>
      <c r="BA91">
        <f t="shared" si="36"/>
        <v>7.2000000000000067E-3</v>
      </c>
      <c r="BB91">
        <f t="shared" si="37"/>
        <v>13.499999999999995</v>
      </c>
      <c r="BF91">
        <f t="shared" si="38"/>
        <v>-0.32250000000000001</v>
      </c>
      <c r="BG91">
        <f t="shared" si="39"/>
        <v>13.499999999999995</v>
      </c>
    </row>
    <row r="92" spans="39:59" x14ac:dyDescent="0.25">
      <c r="AM92">
        <f t="shared" si="28"/>
        <v>-0.80392000000000008</v>
      </c>
      <c r="AN92">
        <f t="shared" si="29"/>
        <v>-0.65392000000000006</v>
      </c>
      <c r="AO92">
        <f t="shared" si="30"/>
        <v>13.649999999999995</v>
      </c>
      <c r="AP92">
        <f t="shared" si="31"/>
        <v>0.80392000000000008</v>
      </c>
      <c r="AQ92">
        <f t="shared" si="32"/>
        <v>0.65392000000000006</v>
      </c>
      <c r="AR92">
        <f t="shared" si="33"/>
        <v>13.649999999999995</v>
      </c>
      <c r="AV92">
        <f t="shared" si="34"/>
        <v>0.33241999999999999</v>
      </c>
      <c r="AW92">
        <f t="shared" si="35"/>
        <v>13.649999999999995</v>
      </c>
      <c r="BA92">
        <f t="shared" si="36"/>
        <v>7.2800000000000061E-3</v>
      </c>
      <c r="BB92">
        <f t="shared" si="37"/>
        <v>13.649999999999995</v>
      </c>
      <c r="BF92">
        <f t="shared" si="38"/>
        <v>-0.32150000000000001</v>
      </c>
      <c r="BG92">
        <f t="shared" si="39"/>
        <v>13.649999999999995</v>
      </c>
    </row>
    <row r="93" spans="39:59" x14ac:dyDescent="0.25">
      <c r="AM93">
        <f t="shared" si="28"/>
        <v>-0.80203999999999998</v>
      </c>
      <c r="AN93">
        <f t="shared" si="29"/>
        <v>-0.65203999999999995</v>
      </c>
      <c r="AO93">
        <f t="shared" si="30"/>
        <v>13.800000000000002</v>
      </c>
      <c r="AP93">
        <f t="shared" si="31"/>
        <v>0.80203999999999998</v>
      </c>
      <c r="AQ93">
        <f t="shared" si="32"/>
        <v>0.65203999999999995</v>
      </c>
      <c r="AR93">
        <f t="shared" si="33"/>
        <v>13.800000000000002</v>
      </c>
      <c r="AV93">
        <f t="shared" si="34"/>
        <v>0.33154</v>
      </c>
      <c r="AW93">
        <f t="shared" si="35"/>
        <v>13.800000000000002</v>
      </c>
      <c r="BA93">
        <f t="shared" si="36"/>
        <v>7.3600000000000063E-3</v>
      </c>
      <c r="BB93">
        <f t="shared" si="37"/>
        <v>13.800000000000002</v>
      </c>
      <c r="BF93">
        <f t="shared" si="38"/>
        <v>-0.32050000000000001</v>
      </c>
      <c r="BG93">
        <f t="shared" si="39"/>
        <v>13.800000000000002</v>
      </c>
    </row>
    <row r="94" spans="39:59" x14ac:dyDescent="0.25">
      <c r="AM94">
        <f t="shared" si="28"/>
        <v>-0.80016000000000009</v>
      </c>
      <c r="AN94">
        <f t="shared" si="29"/>
        <v>-0.65016000000000007</v>
      </c>
      <c r="AO94">
        <f t="shared" si="30"/>
        <v>13.949999999999994</v>
      </c>
      <c r="AP94">
        <f t="shared" si="31"/>
        <v>0.80016000000000009</v>
      </c>
      <c r="AQ94">
        <f t="shared" si="32"/>
        <v>0.65016000000000007</v>
      </c>
      <c r="AR94">
        <f t="shared" si="33"/>
        <v>13.949999999999994</v>
      </c>
      <c r="AV94">
        <f t="shared" si="34"/>
        <v>0.33066000000000001</v>
      </c>
      <c r="AW94">
        <f t="shared" si="35"/>
        <v>13.949999999999994</v>
      </c>
      <c r="BA94">
        <f t="shared" si="36"/>
        <v>7.4400000000000065E-3</v>
      </c>
      <c r="BB94">
        <f t="shared" si="37"/>
        <v>13.949999999999994</v>
      </c>
      <c r="BF94">
        <f t="shared" si="38"/>
        <v>-0.31950000000000001</v>
      </c>
      <c r="BG94">
        <f t="shared" si="39"/>
        <v>13.949999999999994</v>
      </c>
    </row>
    <row r="95" spans="39:59" x14ac:dyDescent="0.25">
      <c r="AM95">
        <f t="shared" si="28"/>
        <v>-0.79827999999999999</v>
      </c>
      <c r="AN95">
        <f t="shared" si="29"/>
        <v>-0.64827999999999997</v>
      </c>
      <c r="AO95">
        <f t="shared" si="30"/>
        <v>14.100000000000001</v>
      </c>
      <c r="AP95">
        <f t="shared" si="31"/>
        <v>0.79827999999999999</v>
      </c>
      <c r="AQ95">
        <f t="shared" si="32"/>
        <v>0.64827999999999997</v>
      </c>
      <c r="AR95">
        <f t="shared" si="33"/>
        <v>14.100000000000001</v>
      </c>
      <c r="AV95">
        <f t="shared" si="34"/>
        <v>0.32978000000000002</v>
      </c>
      <c r="AW95">
        <f t="shared" si="35"/>
        <v>14.100000000000001</v>
      </c>
      <c r="BA95">
        <f t="shared" si="36"/>
        <v>7.5200000000000067E-3</v>
      </c>
      <c r="BB95">
        <f t="shared" si="37"/>
        <v>14.100000000000001</v>
      </c>
      <c r="BF95">
        <f t="shared" si="38"/>
        <v>-0.31850000000000001</v>
      </c>
      <c r="BG95">
        <f t="shared" si="39"/>
        <v>14.100000000000001</v>
      </c>
    </row>
    <row r="96" spans="39:59" x14ac:dyDescent="0.25">
      <c r="AM96">
        <f t="shared" si="28"/>
        <v>-0.7964</v>
      </c>
      <c r="AN96">
        <f t="shared" si="29"/>
        <v>-0.64639999999999997</v>
      </c>
      <c r="AO96">
        <f t="shared" si="30"/>
        <v>14.250000000000002</v>
      </c>
      <c r="AP96">
        <f t="shared" si="31"/>
        <v>0.7964</v>
      </c>
      <c r="AQ96">
        <f t="shared" si="32"/>
        <v>0.64639999999999997</v>
      </c>
      <c r="AR96">
        <f t="shared" si="33"/>
        <v>14.250000000000002</v>
      </c>
      <c r="AV96">
        <f t="shared" si="34"/>
        <v>0.32889999999999997</v>
      </c>
      <c r="AW96">
        <f t="shared" si="35"/>
        <v>14.250000000000002</v>
      </c>
      <c r="BA96">
        <f t="shared" si="36"/>
        <v>7.6000000000000069E-3</v>
      </c>
      <c r="BB96">
        <f t="shared" si="37"/>
        <v>14.250000000000002</v>
      </c>
      <c r="BF96">
        <f t="shared" si="38"/>
        <v>-0.3175</v>
      </c>
      <c r="BG96">
        <f t="shared" si="39"/>
        <v>14.250000000000002</v>
      </c>
    </row>
    <row r="97" spans="39:59" x14ac:dyDescent="0.25">
      <c r="AM97">
        <f t="shared" si="28"/>
        <v>-0.79452</v>
      </c>
      <c r="AN97">
        <f t="shared" si="29"/>
        <v>-0.64451999999999998</v>
      </c>
      <c r="AO97">
        <f t="shared" si="30"/>
        <v>14.4</v>
      </c>
      <c r="AP97">
        <f t="shared" si="31"/>
        <v>0.79452</v>
      </c>
      <c r="AQ97">
        <f t="shared" si="32"/>
        <v>0.64451999999999998</v>
      </c>
      <c r="AR97">
        <f t="shared" si="33"/>
        <v>14.4</v>
      </c>
      <c r="AV97">
        <f t="shared" si="34"/>
        <v>0.32801999999999998</v>
      </c>
      <c r="AW97">
        <f t="shared" si="35"/>
        <v>14.4</v>
      </c>
      <c r="BA97">
        <f t="shared" si="36"/>
        <v>7.6800000000000071E-3</v>
      </c>
      <c r="BB97">
        <f t="shared" si="37"/>
        <v>14.4</v>
      </c>
      <c r="BF97">
        <f t="shared" si="38"/>
        <v>-0.3165</v>
      </c>
      <c r="BG97">
        <f t="shared" si="39"/>
        <v>14.4</v>
      </c>
    </row>
    <row r="98" spans="39:59" x14ac:dyDescent="0.25">
      <c r="AM98">
        <f t="shared" si="28"/>
        <v>-0.79264000000000001</v>
      </c>
      <c r="AN98">
        <f t="shared" si="29"/>
        <v>-0.64263999999999999</v>
      </c>
      <c r="AO98">
        <f t="shared" si="30"/>
        <v>14.55</v>
      </c>
      <c r="AP98">
        <f t="shared" si="31"/>
        <v>0.79264000000000001</v>
      </c>
      <c r="AQ98">
        <f t="shared" si="32"/>
        <v>0.64263999999999999</v>
      </c>
      <c r="AR98">
        <f t="shared" si="33"/>
        <v>14.55</v>
      </c>
      <c r="AV98">
        <f t="shared" si="34"/>
        <v>0.32713999999999999</v>
      </c>
      <c r="AW98">
        <f t="shared" si="35"/>
        <v>14.55</v>
      </c>
      <c r="BA98">
        <f t="shared" si="36"/>
        <v>7.7600000000000065E-3</v>
      </c>
      <c r="BB98">
        <f t="shared" si="37"/>
        <v>14.55</v>
      </c>
      <c r="BF98">
        <f t="shared" si="38"/>
        <v>-0.3155</v>
      </c>
      <c r="BG98">
        <f t="shared" si="39"/>
        <v>14.55</v>
      </c>
    </row>
    <row r="99" spans="39:59" x14ac:dyDescent="0.25">
      <c r="AM99">
        <f t="shared" si="28"/>
        <v>-0.79076000000000002</v>
      </c>
      <c r="AN99">
        <f t="shared" si="29"/>
        <v>-0.64076</v>
      </c>
      <c r="AO99">
        <f t="shared" si="30"/>
        <v>14.7</v>
      </c>
      <c r="AP99">
        <f t="shared" si="31"/>
        <v>0.79076000000000002</v>
      </c>
      <c r="AQ99">
        <f t="shared" si="32"/>
        <v>0.64076</v>
      </c>
      <c r="AR99">
        <f t="shared" si="33"/>
        <v>14.7</v>
      </c>
      <c r="AV99">
        <f t="shared" si="34"/>
        <v>0.32625999999999999</v>
      </c>
      <c r="AW99">
        <f t="shared" si="35"/>
        <v>14.7</v>
      </c>
      <c r="BA99">
        <f t="shared" si="36"/>
        <v>7.8400000000000067E-3</v>
      </c>
      <c r="BB99">
        <f t="shared" si="37"/>
        <v>14.7</v>
      </c>
      <c r="BF99">
        <f t="shared" si="38"/>
        <v>-0.3145</v>
      </c>
      <c r="BG99">
        <f t="shared" si="39"/>
        <v>14.7</v>
      </c>
    </row>
    <row r="100" spans="39:59" x14ac:dyDescent="0.25">
      <c r="AM100">
        <f t="shared" si="28"/>
        <v>-0.78888000000000003</v>
      </c>
      <c r="AN100">
        <f t="shared" si="29"/>
        <v>-0.63888</v>
      </c>
      <c r="AO100">
        <f t="shared" si="30"/>
        <v>14.85</v>
      </c>
      <c r="AP100">
        <f t="shared" si="31"/>
        <v>0.78888000000000003</v>
      </c>
      <c r="AQ100">
        <f t="shared" si="32"/>
        <v>0.63888</v>
      </c>
      <c r="AR100">
        <f t="shared" si="33"/>
        <v>14.85</v>
      </c>
      <c r="AV100">
        <f t="shared" si="34"/>
        <v>0.32538</v>
      </c>
      <c r="AW100">
        <f t="shared" si="35"/>
        <v>14.85</v>
      </c>
      <c r="BA100">
        <f t="shared" si="36"/>
        <v>7.9200000000000069E-3</v>
      </c>
      <c r="BB100">
        <f t="shared" si="37"/>
        <v>14.85</v>
      </c>
      <c r="BF100">
        <f t="shared" si="38"/>
        <v>-0.3135</v>
      </c>
      <c r="BG100">
        <f t="shared" si="39"/>
        <v>14.85</v>
      </c>
    </row>
    <row r="101" spans="39:59" x14ac:dyDescent="0.25">
      <c r="AM101">
        <f t="shared" si="28"/>
        <v>-0.78700000000000003</v>
      </c>
      <c r="AN101">
        <f>AH$15+(ROW()-1)*(AH$16-AH$15)/100</f>
        <v>-0.63700000000000001</v>
      </c>
      <c r="AO101">
        <f t="shared" si="30"/>
        <v>14.999999999999998</v>
      </c>
      <c r="AP101">
        <f t="shared" si="31"/>
        <v>0.78700000000000003</v>
      </c>
      <c r="AQ101">
        <f t="shared" si="32"/>
        <v>0.63700000000000001</v>
      </c>
      <c r="AR101">
        <f t="shared" si="33"/>
        <v>14.999999999999998</v>
      </c>
      <c r="AV101">
        <f t="shared" si="34"/>
        <v>0.32450000000000001</v>
      </c>
      <c r="AW101">
        <f t="shared" si="35"/>
        <v>14.999999999999998</v>
      </c>
      <c r="BA101">
        <f t="shared" si="36"/>
        <v>8.0000000000000071E-3</v>
      </c>
      <c r="BB101">
        <f t="shared" si="37"/>
        <v>14.999999999999998</v>
      </c>
      <c r="BF101">
        <f t="shared" si="38"/>
        <v>-0.3125</v>
      </c>
      <c r="BG101">
        <f t="shared" si="39"/>
        <v>14.999999999999998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Ukulele neck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2012-08-31T18:32:31Z</dcterms:created>
  <dcterms:modified xsi:type="dcterms:W3CDTF">2012-08-31T18:32:40Z</dcterms:modified>
</cp:coreProperties>
</file>